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edecine\service_scolarite\DES - DESC\INTER CHU\1- Dossier interCHU pour envoi\"/>
    </mc:Choice>
  </mc:AlternateContent>
  <xr:revisionPtr revIDLastSave="0" documentId="8_{961014A0-C8D3-40DC-A473-8B9EFB4E2A22}" xr6:coauthVersionLast="36" xr6:coauthVersionMax="36" xr10:uidLastSave="{00000000-0000-0000-0000-000000000000}"/>
  <bookViews>
    <workbookView xWindow="0" yWindow="0" windowWidth="28800" windowHeight="11505" xr2:uid="{0BB84662-17A4-405A-BE7B-EDC9B632F2F6}"/>
  </bookViews>
  <sheets>
    <sheet name="Tableau commission" sheetId="1" r:id="rId1"/>
    <sheet name="Nb Points" sheetId="3" state="hidden" r:id="rId2"/>
    <sheet name="PV" sheetId="4" state="hidden" r:id="rId3"/>
    <sheet name="Publipostage" sheetId="5" state="hidden" r:id="rId4"/>
    <sheet name="Listes" sheetId="2" state="hidden" r:id="rId5"/>
  </sheets>
  <externalReferences>
    <externalReference r:id="rId6"/>
    <externalReference r:id="rId7"/>
  </externalReferences>
  <definedNames>
    <definedName name="ListeNombres">ListeNombre[[#All],[Colonne1]]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5" l="1"/>
  <c r="M4" i="5"/>
  <c r="L3" i="5"/>
  <c r="L4" i="5"/>
  <c r="K3" i="5"/>
  <c r="K4" i="5"/>
  <c r="J3" i="5"/>
  <c r="J4" i="5"/>
  <c r="I3" i="5"/>
  <c r="I4" i="5"/>
  <c r="H3" i="5"/>
  <c r="H4" i="5"/>
  <c r="G3" i="5"/>
  <c r="F3" i="5"/>
  <c r="E3" i="5"/>
  <c r="E4" i="5"/>
  <c r="D3" i="5"/>
  <c r="D4" i="5"/>
  <c r="B3" i="5"/>
  <c r="B4" i="5"/>
  <c r="C3" i="5"/>
  <c r="C4" i="5"/>
  <c r="G4" i="5"/>
  <c r="F4" i="5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P5" i="3"/>
  <c r="P6" i="3"/>
  <c r="P7" i="3"/>
  <c r="P8" i="3"/>
  <c r="P9" i="3"/>
  <c r="P10" i="3"/>
  <c r="P11" i="3"/>
  <c r="O5" i="3"/>
  <c r="O6" i="3"/>
  <c r="O7" i="3"/>
  <c r="O8" i="3"/>
  <c r="O9" i="3"/>
  <c r="O10" i="3"/>
  <c r="O11" i="3"/>
  <c r="N5" i="3"/>
  <c r="N6" i="3"/>
  <c r="N7" i="3"/>
  <c r="N8" i="3"/>
  <c r="N9" i="3"/>
  <c r="N10" i="3"/>
  <c r="N11" i="3"/>
  <c r="M5" i="3"/>
  <c r="M6" i="3"/>
  <c r="M7" i="3"/>
  <c r="M8" i="3"/>
  <c r="M9" i="3"/>
  <c r="M10" i="3"/>
  <c r="M11" i="3"/>
  <c r="L5" i="3"/>
  <c r="K5" i="3"/>
  <c r="K6" i="3"/>
  <c r="K7" i="3"/>
  <c r="K8" i="3"/>
  <c r="K9" i="3"/>
  <c r="K10" i="3"/>
  <c r="K11" i="3"/>
  <c r="J5" i="3"/>
  <c r="J6" i="3"/>
  <c r="J7" i="3"/>
  <c r="J8" i="3"/>
  <c r="J9" i="3"/>
  <c r="J10" i="3"/>
  <c r="J11" i="3"/>
  <c r="I5" i="3"/>
  <c r="I6" i="3"/>
  <c r="I7" i="3"/>
  <c r="I8" i="3"/>
  <c r="I9" i="3"/>
  <c r="I10" i="3"/>
  <c r="I11" i="3"/>
  <c r="H5" i="3"/>
  <c r="H6" i="3"/>
  <c r="H7" i="3"/>
  <c r="H8" i="3"/>
  <c r="H9" i="3"/>
  <c r="H10" i="3"/>
  <c r="H11" i="3"/>
  <c r="G5" i="3"/>
  <c r="G6" i="3"/>
  <c r="G7" i="3"/>
  <c r="G8" i="3"/>
  <c r="G9" i="3"/>
  <c r="G10" i="3"/>
  <c r="G11" i="3"/>
  <c r="F5" i="3"/>
  <c r="F6" i="3"/>
  <c r="F7" i="3"/>
  <c r="F8" i="3"/>
  <c r="F9" i="3"/>
  <c r="F10" i="3"/>
  <c r="F11" i="3"/>
  <c r="E5" i="3"/>
  <c r="E6" i="3"/>
  <c r="E7" i="3"/>
  <c r="E8" i="3"/>
  <c r="E9" i="3"/>
  <c r="E10" i="3"/>
  <c r="E11" i="3"/>
  <c r="D5" i="3"/>
  <c r="D6" i="3"/>
  <c r="D7" i="3"/>
  <c r="D8" i="3"/>
  <c r="D9" i="3"/>
  <c r="D10" i="3"/>
  <c r="D11" i="3"/>
  <c r="C5" i="3"/>
  <c r="C6" i="3"/>
  <c r="C7" i="3"/>
  <c r="C8" i="3"/>
  <c r="C9" i="3"/>
  <c r="C10" i="3"/>
  <c r="C11" i="3"/>
  <c r="B5" i="3"/>
  <c r="B6" i="3"/>
  <c r="B7" i="3"/>
  <c r="B8" i="3"/>
  <c r="B9" i="3"/>
  <c r="B10" i="3"/>
  <c r="B11" i="3"/>
  <c r="L10" i="3"/>
  <c r="L11" i="3"/>
  <c r="Q12" i="3"/>
  <c r="Q11" i="3"/>
  <c r="Q10" i="3"/>
  <c r="L6" i="3"/>
  <c r="L7" i="3"/>
  <c r="L8" i="3"/>
  <c r="L9" i="3"/>
  <c r="Q6" i="3"/>
  <c r="Q8" i="3"/>
  <c r="Q9" i="3"/>
  <c r="Q7" i="3"/>
  <c r="Q5" i="3"/>
</calcChain>
</file>

<file path=xl/sharedStrings.xml><?xml version="1.0" encoding="utf-8"?>
<sst xmlns="http://schemas.openxmlformats.org/spreadsheetml/2006/main" count="215" uniqueCount="193">
  <si>
    <t>Nom - Prénom</t>
  </si>
  <si>
    <t>Phase du Semestre demandé</t>
  </si>
  <si>
    <t>DES</t>
  </si>
  <si>
    <t>Stage demandé dans le Grand Est</t>
  </si>
  <si>
    <t>Lettre de Soutien du Coordonnateur/pilote FST ou option ou autre HU de la spécialité jointe au dossier</t>
  </si>
  <si>
    <t>Centre de référence</t>
  </si>
  <si>
    <t>Master 2 validé (non obligatoire)</t>
  </si>
  <si>
    <t>Post-DES en région Grand Est (Uniquement pour les DJ)</t>
  </si>
  <si>
    <t>Projet professionnel associé (Uniquement pour Med G)</t>
  </si>
  <si>
    <t>Projet d'installation en Région Grand Est (Uniquement Med G)</t>
  </si>
  <si>
    <t>Projet scientifique associé (à argumenter, titre exact et/ou thèse multi-sites - avec justificatif) pour les spécialités hors Med G</t>
  </si>
  <si>
    <t>Lettre de motivation</t>
  </si>
  <si>
    <t>Agrément du service à prendre en compte pour ce stage</t>
  </si>
  <si>
    <t>Observations de la commission</t>
  </si>
  <si>
    <t>Décision de la commission</t>
  </si>
  <si>
    <t>nb inscrits NR
année 2023-2024 :  1364
(dont 251 DJ) 
nb de départs autorisés 3% = 41
(+ variable ajustement 0,5% selon qualité des dossiers = + 7)</t>
  </si>
  <si>
    <t>Oui</t>
  </si>
  <si>
    <t>FAVORABLE</t>
  </si>
  <si>
    <t>Allergologie</t>
  </si>
  <si>
    <t>Phase Socle</t>
  </si>
  <si>
    <t>Non</t>
  </si>
  <si>
    <t>DEFAVORABLE</t>
  </si>
  <si>
    <t>Anatomie et cytologie pathologiques</t>
  </si>
  <si>
    <t>Phase Approfondissement</t>
  </si>
  <si>
    <t>Anesthésie-réanimation</t>
  </si>
  <si>
    <t>Phase consolidation</t>
  </si>
  <si>
    <t>Biologie médicale</t>
  </si>
  <si>
    <t>Chirurgie maxillo-faciale</t>
  </si>
  <si>
    <t>Chirurgie orale</t>
  </si>
  <si>
    <t>Chirurgie orthopédique et traumatologique</t>
  </si>
  <si>
    <t>Chirurgie pédiatrique</t>
  </si>
  <si>
    <t>Chirurgie plastique, reconstructrice et esthétique</t>
  </si>
  <si>
    <t>Chirurgie thoracique et cardiovasculaire</t>
  </si>
  <si>
    <t>Chirurgie vasculaire</t>
  </si>
  <si>
    <t>Chirurgie viscérale et digestive</t>
  </si>
  <si>
    <t>Dermatologie et vénéréologie</t>
  </si>
  <si>
    <t>Endocrinologie-diabétologie-nutrition</t>
  </si>
  <si>
    <t>Génétique médicale</t>
  </si>
  <si>
    <t>Gériatrie</t>
  </si>
  <si>
    <t>Gynécologie médicale</t>
  </si>
  <si>
    <t>Gynécologie obstétrique</t>
  </si>
  <si>
    <t>Hématologie</t>
  </si>
  <si>
    <t>Hépato-gastro-entérologie</t>
  </si>
  <si>
    <t>Maladies infectieuses et tropicales</t>
  </si>
  <si>
    <t>Médecine cardiovasculaire</t>
  </si>
  <si>
    <t>Médecine d'urgence</t>
  </si>
  <si>
    <t>Médecine et santé au travail</t>
  </si>
  <si>
    <t>Médecine générale</t>
  </si>
  <si>
    <t>Médecine intensive-réanimation</t>
  </si>
  <si>
    <t>Médecine interne et immunologie clinique</t>
  </si>
  <si>
    <t>Médecine légale et expertises médicales</t>
  </si>
  <si>
    <t>Médecine nucléaire</t>
  </si>
  <si>
    <t>Médecine physique et de réadaptation</t>
  </si>
  <si>
    <t>Médecine vasculaire</t>
  </si>
  <si>
    <t>Néphrologie</t>
  </si>
  <si>
    <t>Neurochirurgie</t>
  </si>
  <si>
    <t>Neurologie</t>
  </si>
  <si>
    <t>Oncologie option médicale</t>
  </si>
  <si>
    <t>Oncologie option radiothérapie</t>
  </si>
  <si>
    <t>Ophtalmologie</t>
  </si>
  <si>
    <t>ORL - chirurgie cervico-faciale</t>
  </si>
  <si>
    <t>Pédiatrie</t>
  </si>
  <si>
    <t>Pneumologie</t>
  </si>
  <si>
    <t>Psychiatrie</t>
  </si>
  <si>
    <t>Radiologie et imagerie médicale</t>
  </si>
  <si>
    <t>Rhumatologie</t>
  </si>
  <si>
    <t>Santé publique</t>
  </si>
  <si>
    <t>Urologie</t>
  </si>
  <si>
    <t>FST/OPTION (Si oui, laquelle ?)</t>
  </si>
  <si>
    <t>Représentation (Faculté, CHRU, ARS) A préciser</t>
  </si>
  <si>
    <t>Participation associative pendant l'internat - A préciser</t>
  </si>
  <si>
    <t>Nom de l'établissement demandé</t>
  </si>
  <si>
    <t>Ville de l'établissement demandé</t>
  </si>
  <si>
    <t>Service demandé</t>
  </si>
  <si>
    <t>Responsable du service demandé</t>
  </si>
  <si>
    <t>Mail du responsable du service demandé</t>
  </si>
  <si>
    <t>Insuffisante</t>
  </si>
  <si>
    <t>Cohérente</t>
  </si>
  <si>
    <t>Points Dernière année approfondissement</t>
  </si>
  <si>
    <t>Points Grand Est</t>
  </si>
  <si>
    <t>Points Soutien Coordonnateur</t>
  </si>
  <si>
    <t>Points Publication</t>
  </si>
  <si>
    <t>Points Validation Master 2</t>
  </si>
  <si>
    <t>Points Représentation</t>
  </si>
  <si>
    <t>Points Participation Assossiation</t>
  </si>
  <si>
    <t>Points Post-DES Grand Est</t>
  </si>
  <si>
    <t>Points Sous-zone</t>
  </si>
  <si>
    <t>Points Installation Grand Est</t>
  </si>
  <si>
    <t>Points Centre référence</t>
  </si>
  <si>
    <t>Points Technique non disponible</t>
  </si>
  <si>
    <t>Points Projet scientifique</t>
  </si>
  <si>
    <t>Points Projet professionnel</t>
  </si>
  <si>
    <t>Points Lettre de Motivation</t>
  </si>
  <si>
    <t>Total de points (Max 130)</t>
  </si>
  <si>
    <t>Très cohérente</t>
  </si>
  <si>
    <t>Critères</t>
  </si>
  <si>
    <t>Nombre de points</t>
  </si>
  <si>
    <t>Nombre de points 2ème gradation</t>
  </si>
  <si>
    <t>Nombre de points 3ème gradation</t>
  </si>
  <si>
    <t>Technique ou pathologie non disponible dans le Grand Est - A préciser</t>
  </si>
  <si>
    <t>Publications (1er ou 2ème auteur) Précisez titre/sujet (non obligatoire)</t>
  </si>
  <si>
    <t>Stages réalisés en zone sous-dense (Uniquement pour Med G)</t>
  </si>
  <si>
    <t>Travail Universitaire</t>
  </si>
  <si>
    <t>Implication dans la Vie Universitaire</t>
  </si>
  <si>
    <t>Post-DES / Zone sous dense</t>
  </si>
  <si>
    <t>Projet</t>
  </si>
  <si>
    <t>Remplis par la Commission</t>
  </si>
  <si>
    <t>Informations sur l'interne</t>
  </si>
  <si>
    <t>Information sur le stage demandé</t>
  </si>
  <si>
    <t>NOM - PRÉNOM</t>
  </si>
  <si>
    <t>SEMESTRE</t>
  </si>
  <si>
    <t>STAGE DEMANDÉ</t>
  </si>
  <si>
    <t>DEMANDES PRÉCÉDENTES</t>
  </si>
  <si>
    <t>AVIS DE LA COMMISSION</t>
  </si>
  <si>
    <t xml:space="preserve"> RATTRAPAGE - Phase de consolidation</t>
  </si>
  <si>
    <t>Pr Charline BERTHOLDT</t>
  </si>
  <si>
    <t>Claire GAMBS-CECCHI</t>
  </si>
  <si>
    <t>Christelle DELATTRE</t>
  </si>
  <si>
    <t>Assesseur du 3ème Cycle des Sépcialités Médicales,</t>
  </si>
  <si>
    <t>Représentant le Directeur de l'ARS</t>
  </si>
  <si>
    <t>Représentant le Directeur Général du CHRU de Nancy</t>
  </si>
  <si>
    <t>Représentant le Doyen de la Faculté de Médecine de Nancy</t>
  </si>
  <si>
    <t>Florian LABETH</t>
  </si>
  <si>
    <t xml:space="preserve"> Olivia GOUEREC </t>
  </si>
  <si>
    <t>Représentant les internes de spécialités</t>
  </si>
  <si>
    <t>Représentant les internes de médecine générale</t>
  </si>
  <si>
    <t>La commission du 19 juin 2025 a validé départs et NB rattrapage en phase de consolidation.</t>
  </si>
  <si>
    <r>
      <rPr>
        <sz val="14"/>
        <color theme="1"/>
        <rFont val="Calibri"/>
        <family val="2"/>
        <scheme val="minor"/>
      </rPr>
      <t>DEMANDES DE STAGES HORS SUBDIVISION POUR LE SEMESTRE DE NOVEMBRE 2025 - PHASE D'APPROFONDISSEMENT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AVIS DE LA COMMISSION DES STAGES HORS SUBDIVISION du 19 juin 2025</t>
    </r>
  </si>
  <si>
    <t>SEMESTRE DEMANDE</t>
  </si>
  <si>
    <t>Adresse mail (Interne)</t>
  </si>
  <si>
    <t>NOM - PRENOM</t>
  </si>
  <si>
    <t>Mail étudiant</t>
  </si>
  <si>
    <t>phase</t>
  </si>
  <si>
    <t>sem</t>
  </si>
  <si>
    <t>semestre</t>
  </si>
  <si>
    <t>ETABLISSEMENT</t>
  </si>
  <si>
    <t>SERVICE</t>
  </si>
  <si>
    <t>RESPONSABLE (courrier)</t>
  </si>
  <si>
    <t>MAIL RESP</t>
  </si>
  <si>
    <t>AGREMENT</t>
  </si>
  <si>
    <t>RESULTAT</t>
  </si>
  <si>
    <t>Addictologie</t>
  </si>
  <si>
    <t>Cancérologie déclinaison hémato-cancérologie pédiatrique
(stages en phase de consolidation pour DES pédiatrie)</t>
  </si>
  <si>
    <t>Cancérologie traitements médicaux des cancers, déclinaison cancérologie de l'adulte</t>
  </si>
  <si>
    <t>Cardiologie pédiatrique et congénitale</t>
  </si>
  <si>
    <t>Chirurgie de la main</t>
  </si>
  <si>
    <t>Chirurgie en situation de guerre ou de catastrophe</t>
  </si>
  <si>
    <t>Chirurgie orbito-palpébro-lacrymale</t>
  </si>
  <si>
    <t>Douleur</t>
  </si>
  <si>
    <t>Expertise médicale - préjudice corporel</t>
  </si>
  <si>
    <t>Foetopathologie</t>
  </si>
  <si>
    <t>Génétique et médecine moléculaire bioclinique</t>
  </si>
  <si>
    <t>Hématologie bioclinique</t>
  </si>
  <si>
    <t>Hygiène - prévention de l'infection, résistances</t>
  </si>
  <si>
    <t>Innovation et recherche en sciences biologiques et pharmaceutiques</t>
  </si>
  <si>
    <t>Maladies allergiques</t>
  </si>
  <si>
    <t>Médecine hospitalière  polyvalente</t>
  </si>
  <si>
    <t>Médecine palliative</t>
  </si>
  <si>
    <t>Médecine scolaire</t>
  </si>
  <si>
    <t>Médecine en situation de guerre ou en situation sanitaires exceptionnelles (SSE)</t>
  </si>
  <si>
    <t>Médecine et biologie de la reproduction - andrologie</t>
  </si>
  <si>
    <t>Médecine du sport</t>
  </si>
  <si>
    <t>Nutrition appliquée</t>
  </si>
  <si>
    <t>Pharmacologie médicale / thérapeutique</t>
  </si>
  <si>
    <t>Sommeil</t>
  </si>
  <si>
    <t>Thérapie cellulaire / transfusion</t>
  </si>
  <si>
    <t>Urgences pédiatriques</t>
  </si>
  <si>
    <t>Anesthésie-Réanimation (co-DES) - option réanimation pédiatrique*</t>
  </si>
  <si>
    <t>orthodontie des dysmorphies maxillo-faciales</t>
  </si>
  <si>
    <t>endoscopie chirurgicale</t>
  </si>
  <si>
    <t>cardiologie interventionnelle de l'adulte</t>
  </si>
  <si>
    <t>option imagerie cardiovasculaire d'expertise</t>
  </si>
  <si>
    <t>option rythmologie interventionnelle et stimulation cardiaque</t>
  </si>
  <si>
    <t xml:space="preserve">Médecine intensive-réanimation (co-DES) - réanimation pédiatrique* </t>
  </si>
  <si>
    <t xml:space="preserve">soins intensifs néphrologiques </t>
  </si>
  <si>
    <t xml:space="preserve">traitement interventionnel de l'ischémie cérébrale aigüe </t>
  </si>
  <si>
    <t>chirurgie ophtalmopédiatrique et strabologique</t>
  </si>
  <si>
    <t>audiophonologie (audiologie et phoniatrie)</t>
  </si>
  <si>
    <t xml:space="preserve">néonatologie </t>
  </si>
  <si>
    <t>neuropédiatrie</t>
  </si>
  <si>
    <t>pneumopédiatrie</t>
  </si>
  <si>
    <t>Pédiatrie - réanimation pédiatrique*</t>
  </si>
  <si>
    <t xml:space="preserve">soins intensifs respiratoires </t>
  </si>
  <si>
    <t xml:space="preserve">psychiatrie de l'enfant et de l'adolescent
</t>
  </si>
  <si>
    <t>psychiatrie de la personne âgée</t>
  </si>
  <si>
    <t>Psychiatrie légale</t>
  </si>
  <si>
    <t>Psychiatrie périnatale</t>
  </si>
  <si>
    <t>Radiologie et imagerie médicale - option radiologie interventionnelle avancée</t>
  </si>
  <si>
    <t>Santé publique - option administration de la santé</t>
  </si>
  <si>
    <t>Dernière année de Phase d'Appronfondissement (P2) - Si grisé ne pas remplir</t>
  </si>
  <si>
    <t>Nombre du stage demandé sur la totalité du cursus de DES (Ex : 7/8)</t>
  </si>
  <si>
    <t>Nombre de demandes d'InterCHU ultérieures</t>
  </si>
  <si>
    <r>
      <rPr>
        <b/>
        <sz val="22"/>
        <color theme="1"/>
        <rFont val="Calibri"/>
        <family val="2"/>
        <scheme val="minor"/>
      </rPr>
      <t>GRILLE D'INSTRUCTION DU DOSSIER DE DEMANDE DE STAGE HORS SUBDIVISION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rgb="FFFF0000"/>
        <rFont val="Calibri"/>
        <family val="2"/>
        <scheme val="minor"/>
      </rPr>
      <t>A compléter et à transmettre en format EXCEL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Ce tableau résume votre demande au regard des critères d'instruction retenus pour la commission (il reprend les éléments mentionnés dans votre dossier de candidature)</t>
    </r>
    <r>
      <rPr>
        <sz val="11"/>
        <color theme="1"/>
        <rFont val="Calibri"/>
        <family val="2"/>
        <scheme val="minor"/>
      </rPr>
      <t xml:space="preserve"> 
</t>
    </r>
    <r>
      <rPr>
        <b/>
        <sz val="11"/>
        <color rgb="FFFF0000"/>
        <rFont val="Calibri"/>
        <family val="2"/>
        <scheme val="minor"/>
      </rPr>
      <t>Merci de remplir selon l'ordre des cases et de ne pas renseigner les cases grisées.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</si>
</sst>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mmm\-yy;@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Verdana"/>
      <family val="2"/>
    </font>
    <font>
      <u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3B86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9" tint="0.39997558519241921"/>
      </left>
      <right/>
      <top style="thick">
        <color theme="9" tint="0.39997558519241921"/>
      </top>
      <bottom/>
      <diagonal/>
    </border>
    <border>
      <left style="thick">
        <color theme="4" tint="0.39997558519241921"/>
      </left>
      <right/>
      <top style="thick">
        <color rgb="FFCCCCFF"/>
      </top>
      <bottom/>
      <diagonal/>
    </border>
    <border>
      <left style="thick">
        <color rgb="FFCCCCFF"/>
      </left>
      <right/>
      <top style="thick">
        <color rgb="FFFF99CC"/>
      </top>
      <bottom/>
      <diagonal/>
    </border>
    <border>
      <left/>
      <right/>
      <top style="thick">
        <color rgb="FFFF99CC"/>
      </top>
      <bottom/>
      <diagonal/>
    </border>
    <border>
      <left style="thick">
        <color rgb="FFFF99CC"/>
      </left>
      <right/>
      <top style="thick">
        <color rgb="FFF3B869"/>
      </top>
      <bottom/>
      <diagonal/>
    </border>
    <border>
      <left/>
      <right/>
      <top style="thick">
        <color rgb="FFF3B869"/>
      </top>
      <bottom/>
      <diagonal/>
    </border>
    <border>
      <left/>
      <right/>
      <top style="thick">
        <color theme="9" tint="0.39997558519241921"/>
      </top>
      <bottom/>
      <diagonal/>
    </border>
    <border>
      <left/>
      <right style="thick">
        <color theme="9" tint="0.39997558519241921"/>
      </right>
      <top style="thick">
        <color theme="9" tint="0.39997558519241921"/>
      </top>
      <bottom/>
      <diagonal/>
    </border>
    <border>
      <left/>
      <right style="thick">
        <color rgb="FFCCCCFF"/>
      </right>
      <top style="thick">
        <color rgb="FFCCCCFF"/>
      </top>
      <bottom/>
      <diagonal/>
    </border>
    <border>
      <left style="thick">
        <color rgb="FFF3B869"/>
      </left>
      <right/>
      <top style="thick">
        <color rgb="FFFF7C80"/>
      </top>
      <bottom/>
      <diagonal/>
    </border>
    <border>
      <left/>
      <right/>
      <top style="thick">
        <color rgb="FFFF7C80"/>
      </top>
      <bottom/>
      <diagonal/>
    </border>
    <border>
      <left/>
      <right style="thick">
        <color rgb="FFFF7C80"/>
      </right>
      <top style="thick">
        <color rgb="FFFF7C8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rgb="FFFF7C80"/>
      </right>
      <top/>
      <bottom/>
      <diagonal/>
    </border>
    <border>
      <left style="thick">
        <color theme="9" tint="0.39997558519241921"/>
      </left>
      <right/>
      <top style="thick">
        <color rgb="FFF3B869"/>
      </top>
      <bottom/>
      <diagonal/>
    </border>
    <border>
      <left/>
      <right style="thick">
        <color rgb="FFF3B869"/>
      </right>
      <top style="thick">
        <color rgb="FFF3B869"/>
      </top>
      <bottom/>
      <diagonal/>
    </border>
    <border>
      <left style="thick">
        <color rgb="FFF3B869"/>
      </left>
      <right/>
      <top style="thick">
        <color theme="4" tint="0.39997558519241921"/>
      </top>
      <bottom/>
      <diagonal/>
    </border>
    <border>
      <left style="thick">
        <color rgb="FFFF7C80"/>
      </left>
      <right/>
      <top/>
      <bottom/>
      <diagonal/>
    </border>
    <border>
      <left style="thick">
        <color rgb="FFFF7C80"/>
      </left>
      <right/>
      <top style="thick">
        <color rgb="FFFF7C80"/>
      </top>
      <bottom style="thick">
        <color rgb="FFFF7C80"/>
      </bottom>
      <diagonal/>
    </border>
    <border>
      <left/>
      <right/>
      <top style="thick">
        <color rgb="FFFF7C80"/>
      </top>
      <bottom style="thick">
        <color rgb="FFFF7C80"/>
      </bottom>
      <diagonal/>
    </border>
    <border>
      <left/>
      <right style="thick">
        <color rgb="FFFF7C80"/>
      </right>
      <top style="thick">
        <color rgb="FFFF7C80"/>
      </top>
      <bottom style="thick">
        <color rgb="FFFF7C80"/>
      </bottom>
      <diagonal/>
    </border>
    <border>
      <left/>
      <right/>
      <top/>
      <bottom style="thick">
        <color theme="4" tint="0.39997558519241921"/>
      </bottom>
      <diagonal/>
    </border>
    <border>
      <left/>
      <right style="thick">
        <color theme="4" tint="0.39997558519241921"/>
      </right>
      <top style="thick">
        <color theme="4" tint="0.39997558519241921"/>
      </top>
      <bottom/>
      <diagonal/>
    </border>
    <border>
      <left/>
      <right/>
      <top/>
      <bottom style="thick">
        <color rgb="FFFF99CC"/>
      </bottom>
      <diagonal/>
    </border>
    <border>
      <left/>
      <right/>
      <top/>
      <bottom style="thick">
        <color rgb="FFF3B869"/>
      </bottom>
      <diagonal/>
    </border>
    <border>
      <left/>
      <right style="thick">
        <color rgb="FFFF99CC"/>
      </right>
      <top style="thick">
        <color rgb="FFFF99CC"/>
      </top>
      <bottom/>
      <diagonal/>
    </border>
  </borders>
  <cellStyleXfs count="3">
    <xf numFmtId="0" fontId="0" fillId="0" borderId="0"/>
    <xf numFmtId="0" fontId="10" fillId="0" borderId="0"/>
    <xf numFmtId="0" fontId="14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14" fontId="0" fillId="0" borderId="0" xfId="0" applyNumberFormat="1" applyAlignment="1">
      <alignment horizontal="center" vertical="center" wrapText="1" shrinkToFit="1"/>
    </xf>
    <xf numFmtId="0" fontId="0" fillId="0" borderId="0" xfId="0" applyFill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49" fontId="0" fillId="0" borderId="0" xfId="0" applyNumberFormat="1" applyAlignment="1">
      <alignment horizontal="center" vertical="center" wrapText="1" shrinkToFit="1"/>
    </xf>
    <xf numFmtId="0" fontId="0" fillId="0" borderId="0" xfId="0" applyBorder="1"/>
    <xf numFmtId="0" fontId="0" fillId="2" borderId="0" xfId="0" applyFill="1" applyAlignment="1">
      <alignment horizontal="center" vertical="center" wrapText="1" shrinkToFit="1"/>
    </xf>
    <xf numFmtId="0" fontId="0" fillId="3" borderId="0" xfId="0" applyFill="1" applyAlignment="1">
      <alignment horizontal="center" vertical="center" wrapText="1" shrinkToFit="1"/>
    </xf>
    <xf numFmtId="0" fontId="0" fillId="4" borderId="0" xfId="0" applyFill="1" applyAlignment="1">
      <alignment horizontal="center" vertical="center" wrapText="1" shrinkToFit="1"/>
    </xf>
    <xf numFmtId="0" fontId="0" fillId="5" borderId="0" xfId="0" applyFill="1" applyAlignment="1">
      <alignment horizontal="center" vertical="center" wrapText="1" shrinkToFit="1"/>
    </xf>
    <xf numFmtId="0" fontId="0" fillId="6" borderId="0" xfId="0" applyFill="1" applyAlignment="1">
      <alignment horizontal="center" vertical="center" wrapText="1" shrinkToFit="1"/>
    </xf>
    <xf numFmtId="0" fontId="1" fillId="6" borderId="0" xfId="0" applyFont="1" applyFill="1" applyBorder="1" applyAlignment="1">
      <alignment horizontal="center" vertical="center" wrapText="1" shrinkToFit="1"/>
    </xf>
    <xf numFmtId="0" fontId="1" fillId="6" borderId="0" xfId="0" applyFont="1" applyFill="1" applyAlignment="1">
      <alignment horizontal="center" vertical="center" wrapText="1" shrinkToFit="1"/>
    </xf>
    <xf numFmtId="0" fontId="0" fillId="7" borderId="0" xfId="0" applyFill="1" applyAlignment="1">
      <alignment horizontal="center" vertical="center" wrapText="1" shrinkToFit="1"/>
    </xf>
    <xf numFmtId="0" fontId="0" fillId="0" borderId="0" xfId="0" applyAlignment="1">
      <alignment horizont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49" fontId="9" fillId="8" borderId="21" xfId="0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0" applyFont="1" applyFill="1" applyAlignment="1"/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0" xfId="0" applyAlignment="1"/>
    <xf numFmtId="0" fontId="1" fillId="0" borderId="6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4" xfId="0" applyNumberFormat="1" applyFont="1" applyFill="1" applyBorder="1" applyAlignment="1">
      <alignment horizontal="center" vertical="center" wrapText="1" shrinkToFit="1"/>
    </xf>
    <xf numFmtId="0" fontId="1" fillId="0" borderId="6" xfId="0" quotePrefix="1" applyFont="1" applyBorder="1" applyAlignment="1">
      <alignment horizontal="center" vertical="center" wrapText="1" shrinkToFit="1"/>
    </xf>
    <xf numFmtId="0" fontId="1" fillId="0" borderId="22" xfId="0" applyFont="1" applyBorder="1" applyAlignment="1">
      <alignment horizontal="center" vertical="center" wrapText="1" shrinkToFit="1"/>
    </xf>
    <xf numFmtId="0" fontId="1" fillId="0" borderId="23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center" vertical="center" wrapText="1" shrinkToFit="1"/>
    </xf>
    <xf numFmtId="49" fontId="1" fillId="0" borderId="6" xfId="0" applyNumberFormat="1" applyFont="1" applyBorder="1" applyAlignment="1">
      <alignment horizontal="center" vertical="center" wrapText="1" shrinkToFit="1"/>
    </xf>
    <xf numFmtId="49" fontId="1" fillId="0" borderId="6" xfId="0" applyNumberFormat="1" applyFont="1" applyFill="1" applyBorder="1" applyAlignment="1">
      <alignment horizontal="center" vertical="center" wrapText="1" shrinkToFit="1"/>
    </xf>
    <xf numFmtId="49" fontId="1" fillId="0" borderId="6" xfId="0" quotePrefix="1" applyNumberFormat="1" applyFont="1" applyBorder="1" applyAlignment="1">
      <alignment horizontal="center" vertical="center" wrapText="1" shrinkToFit="1"/>
    </xf>
    <xf numFmtId="49" fontId="1" fillId="0" borderId="22" xfId="0" applyNumberFormat="1" applyFont="1" applyBorder="1" applyAlignment="1">
      <alignment horizontal="center" vertical="center" wrapText="1" shrinkToFit="1"/>
    </xf>
    <xf numFmtId="0" fontId="9" fillId="8" borderId="19" xfId="1" applyFont="1" applyFill="1" applyBorder="1" applyAlignment="1">
      <alignment horizontal="center" vertical="center" wrapText="1"/>
    </xf>
    <xf numFmtId="0" fontId="9" fillId="8" borderId="20" xfId="1" applyFont="1" applyFill="1" applyBorder="1" applyAlignment="1">
      <alignment horizontal="center" vertical="center" wrapText="1"/>
    </xf>
    <xf numFmtId="49" fontId="9" fillId="8" borderId="21" xfId="1" applyNumberFormat="1" applyFont="1" applyFill="1" applyBorder="1" applyAlignment="1">
      <alignment horizontal="center" vertical="center" wrapText="1"/>
    </xf>
    <xf numFmtId="0" fontId="1" fillId="0" borderId="22" xfId="1" applyFont="1" applyBorder="1" applyAlignment="1">
      <alignment vertical="center"/>
    </xf>
    <xf numFmtId="0" fontId="1" fillId="0" borderId="23" xfId="1" applyFont="1" applyBorder="1" applyAlignment="1">
      <alignment horizontal="center" vertical="center" wrapText="1"/>
    </xf>
    <xf numFmtId="0" fontId="1" fillId="0" borderId="24" xfId="1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NumberFormat="1"/>
    <xf numFmtId="164" fontId="0" fillId="0" borderId="0" xfId="0" applyNumberFormat="1"/>
    <xf numFmtId="0" fontId="0" fillId="0" borderId="25" xfId="0" applyBorder="1"/>
    <xf numFmtId="0" fontId="0" fillId="0" borderId="29" xfId="0" applyBorder="1"/>
    <xf numFmtId="0" fontId="14" fillId="0" borderId="0" xfId="2" applyAlignment="1">
      <alignment horizontal="center" vertical="center" wrapText="1" shrinkToFit="1"/>
    </xf>
    <xf numFmtId="0" fontId="14" fillId="6" borderId="0" xfId="2" applyFill="1" applyBorder="1" applyAlignment="1">
      <alignment horizontal="center" vertical="center" wrapText="1" shrinkToFit="1"/>
    </xf>
    <xf numFmtId="0" fontId="0" fillId="0" borderId="0" xfId="0" applyAlignment="1">
      <alignment horizontal="center" wrapText="1"/>
    </xf>
    <xf numFmtId="0" fontId="0" fillId="0" borderId="26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7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3" xfId="0" applyBorder="1"/>
    <xf numFmtId="0" fontId="0" fillId="0" borderId="35" xfId="0" applyBorder="1"/>
    <xf numFmtId="0" fontId="0" fillId="0" borderId="36" xfId="0" applyBorder="1"/>
    <xf numFmtId="0" fontId="0" fillId="0" borderId="37" xfId="0" applyBorder="1" applyAlignment="1">
      <alignment horizontal="center"/>
    </xf>
    <xf numFmtId="0" fontId="0" fillId="0" borderId="34" xfId="0" applyFill="1" applyBorder="1" applyAlignment="1">
      <alignment horizontal="center"/>
    </xf>
  </cellXfs>
  <cellStyles count="3">
    <cellStyle name="Lien hypertexte" xfId="2" builtinId="8"/>
    <cellStyle name="Normal" xfId="0" builtinId="0"/>
    <cellStyle name="Normal 5" xfId="1" xr:uid="{BA405D9E-0123-4D7B-9F15-3A76FE6B4778}"/>
  </cellStyles>
  <dxfs count="98">
    <dxf>
      <fill>
        <patternFill patternType="lightDown">
          <bgColor auto="1"/>
        </patternFill>
      </fill>
    </dxf>
    <dxf>
      <fill>
        <patternFill patternType="lightDown">
          <bgColor auto="1"/>
        </patternFill>
      </fill>
    </dxf>
    <dxf>
      <fill>
        <patternFill patternType="lightDown">
          <bgColor auto="1"/>
        </patternFill>
      </fill>
    </dxf>
    <dxf>
      <fill>
        <patternFill patternType="lightDown">
          <bgColor auto="1"/>
        </patternFill>
      </fill>
    </dxf>
    <dxf>
      <fill>
        <patternFill patternType="lightDown">
          <bgColor auto="1"/>
        </patternFill>
      </fill>
    </dxf>
    <dxf>
      <fill>
        <patternFill patternType="lightDown">
          <bgColor auto="1"/>
        </patternFill>
      </fill>
    </dxf>
    <dxf>
      <alignment horizontal="center" vertical="center" textRotation="0" wrapText="1" indent="0" justifyLastLine="0" shrinkToFit="1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5" formatCode="[$-40C]d\-mmm;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center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indent="0" justifyLastLine="0" readingOrder="0"/>
    </dxf>
    <dxf>
      <alignment horizontal="center" vertical="center" textRotation="0" indent="0" justifyLastLine="0" readingOrder="0"/>
    </dxf>
    <dxf>
      <alignment horizontal="center" vertical="center" textRotation="0" indent="0" justifyLastLine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/>
        <right/>
        <top/>
        <bottom style="thin">
          <color theme="6" tint="0.39997558519241921"/>
        </bottom>
      </border>
    </dxf>
    <dxf>
      <alignment horizontal="center" vertical="center" textRotation="0" indent="0" justifyLastLine="0" readingOrder="0"/>
    </dxf>
    <dxf>
      <alignment horizontal="center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 tint="0.39997558519241921"/>
        </top>
        <bottom style="thin">
          <color theme="6" tint="0.39997558519241921"/>
        </bottom>
      </border>
    </dxf>
    <dxf>
      <border outline="0">
        <top style="thin">
          <color theme="6" tint="0.39997558519241921"/>
        </top>
      </border>
    </dxf>
    <dxf>
      <border outline="0">
        <top style="thin">
          <color theme="6" tint="0.39997558519241921"/>
        </top>
        <bottom style="thin">
          <color theme="6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numFmt numFmtId="19" formatCode="dd/mm/yyyy"/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</dxfs>
  <tableStyles count="0" defaultTableStyle="TableStyleMedium2" defaultPivotStyle="PivotStyleLight16"/>
  <colors>
    <mruColors>
      <color rgb="FFF3B869"/>
      <color rgb="FFFF99CC"/>
      <color rgb="FFCCCCFF"/>
      <color rgb="FF66CCFF"/>
      <color rgb="FFFF7C80"/>
      <color rgb="FF99FFCC"/>
      <color rgb="FFFFCC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3</xdr:col>
      <xdr:colOff>318071</xdr:colOff>
      <xdr:row>4</xdr:row>
      <xdr:rowOff>164672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A946D8A-9E3A-450F-B25D-44012EDB1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3651821" cy="9266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vlorraine-my.sharepoint.com/personal/p06640_univ-lorraine_fr/Documents/Documents/Classeur%20test%20interch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06640\OneDrive%20-%20Universite%20de%20Lorraine\Documents\Classeur%20test%20interc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Commission"/>
      <sheetName val="Nb Points"/>
      <sheetName val="PV"/>
      <sheetName val="Publipostage"/>
      <sheetName val="Listes"/>
      <sheetName val="Classeur test interchu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Commission"/>
      <sheetName val="Nb Points"/>
      <sheetName val="PV"/>
      <sheetName val="Publipostage"/>
      <sheetName val="Listes"/>
      <sheetName val="Classeur test interchu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F9203C-1705-476D-A9DB-9EC6BA368390}" name="TableauCommission" displayName="TableauCommission" ref="B4:AE12" totalsRowShown="0" headerRowDxfId="97" dataDxfId="96">
  <autoFilter ref="B4:AE12" xr:uid="{432EB47B-46F7-4969-8923-7C3E307AB615}"/>
  <tableColumns count="30">
    <tableColumn id="1" xr3:uid="{8535EED0-A5FC-417E-96AA-95C0DCAE9565}" name="Nom - Prénom" dataDxfId="95"/>
    <tableColumn id="11" xr3:uid="{16E1DCC1-770A-40ED-A620-44CC19D47279}" name="Adresse mail (Interne)" dataDxfId="94"/>
    <tableColumn id="2" xr3:uid="{ED1F352A-C9A9-464F-A6FC-B051D7F9DFE3}" name="Phase du Semestre demandé" dataDxfId="93"/>
    <tableColumn id="3" xr3:uid="{C4D26F07-415D-4D8A-B645-292CB2839AA9}" name="DES" dataDxfId="92"/>
    <tableColumn id="4" xr3:uid="{63F0210A-98EA-432A-BC22-EE99D2B35D46}" name="FST/OPTION (Si oui, laquelle ?)" dataDxfId="91"/>
    <tableColumn id="5" xr3:uid="{3DB437B9-5805-41A0-AC94-8A42FE7B1048}" name="Nombre du stage demandé sur la totalité du cursus de DES (Ex : 7/8)" dataDxfId="90"/>
    <tableColumn id="23" xr3:uid="{F2BFABA2-BDE3-457A-AEED-95A4730A01E1}" name="Nombre de demandes d'InterCHU ultérieures" dataDxfId="6"/>
    <tableColumn id="6" xr3:uid="{19FBE8EF-7506-4784-91E1-969304965B15}" name="Dernière année de Phase d'Appronfondissement (P2) - Si grisé ne pas remplir" dataDxfId="89"/>
    <tableColumn id="26" xr3:uid="{3702DCDA-1532-43D6-A5D3-3DA2D5AE1DC9}" name="Nom de l'établissement demandé" dataDxfId="88"/>
    <tableColumn id="27" xr3:uid="{DABCE045-F76D-4329-A35B-60BD881E87DD}" name="Ville de l'établissement demandé" dataDxfId="87"/>
    <tableColumn id="28" xr3:uid="{41DD38B9-BF7B-423F-8D16-A7BFB22A96A6}" name="Service demandé" dataDxfId="86"/>
    <tableColumn id="29" xr3:uid="{3FF2B0A2-62B5-405D-882F-67BD2257006D}" name="Responsable du service demandé" dataDxfId="85"/>
    <tableColumn id="30" xr3:uid="{77BA99E6-4112-495E-A4AB-3E2CD346E26D}" name="Mail du responsable du service demandé" dataDxfId="84"/>
    <tableColumn id="22" xr3:uid="{F4B52367-1145-4926-A9D8-FCEB3D9B038A}" name="Agrément du service à prendre en compte pour ce stage" dataDxfId="83"/>
    <tableColumn id="7" xr3:uid="{2AE9CA0A-6B5E-44E3-9873-A106CB3C7923}" name="Stage demandé dans le Grand Est" dataDxfId="82"/>
    <tableColumn id="8" xr3:uid="{C249BD2C-F864-43BD-91CC-92CA8DBD57D1}" name="Lettre de Soutien du Coordonnateur/pilote FST ou option ou autre HU de la spécialité jointe au dossier" dataDxfId="81"/>
    <tableColumn id="9" xr3:uid="{A48DDEF3-A045-445C-A0F5-2CD6B87F18AB}" name="Centre de référence" dataDxfId="80"/>
    <tableColumn id="10" xr3:uid="{F66F7DA0-DA71-4F87-A8EF-73FB994551FC}" name="Technique ou pathologie non disponible dans le Grand Est - A préciser" dataDxfId="79"/>
    <tableColumn id="12" xr3:uid="{7ECD8AEB-13E2-4BDC-9DE9-359D7F685DC9}" name="Publications (1er ou 2ème auteur) Précisez titre/sujet (non obligatoire)" dataDxfId="78"/>
    <tableColumn id="13" xr3:uid="{DF048856-EE49-44EE-997B-3834A64A7A78}" name="Master 2 validé (non obligatoire)" dataDxfId="77"/>
    <tableColumn id="14" xr3:uid="{551452DF-3F5D-483F-9F61-40AAB8BA9FEA}" name="Représentation (Faculté, CHRU, ARS) A préciser" dataDxfId="76"/>
    <tableColumn id="15" xr3:uid="{88C76072-12B4-4860-8698-08BE355D9373}" name="Participation associative pendant l'internat - A préciser" dataDxfId="75"/>
    <tableColumn id="16" xr3:uid="{50730BB6-F9BD-4440-B1B0-AEF85EE55CD6}" name="Post-DES en région Grand Est (Uniquement pour les DJ)" dataDxfId="74"/>
    <tableColumn id="17" xr3:uid="{497FD3B7-3785-42E8-B7F5-96EE8D504296}" name="Stages réalisés en zone sous-dense (Uniquement pour Med G)" dataDxfId="73"/>
    <tableColumn id="18" xr3:uid="{970BA881-C8E3-4F35-A6B6-5300B51573ED}" name="Projet d'installation en Région Grand Est (Uniquement Med G)" dataDxfId="72"/>
    <tableColumn id="20" xr3:uid="{CB79C11F-A731-4208-84B3-C74C1F60665E}" name="Projet professionnel associé (Uniquement pour Med G)" dataDxfId="71"/>
    <tableColumn id="19" xr3:uid="{78B83425-C402-4A56-841F-4BA03DCB8158}" name="Projet scientifique associé (à argumenter, titre exact et/ou thèse multi-sites - avec justificatif) pour les spécialités hors Med G" dataDxfId="70"/>
    <tableColumn id="21" xr3:uid="{3DA9FF39-B0D6-4E68-95AC-DE5353211E6F}" name="Lettre de motivation" dataDxfId="69"/>
    <tableColumn id="24" xr3:uid="{3971D715-A86E-479A-9A72-F5472F961475}" name="Observations de la commission" dataDxfId="68"/>
    <tableColumn id="25" xr3:uid="{7CD00E9A-E429-4F76-8BA5-BA55A2B6674B}" name="Décision de la commission" dataDxfId="67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AE761C2-E241-4C97-91D2-45D78C516FE8}" name="ListePhase" displayName="ListePhase" ref="H3:H5" headerRowCount="0" totalsRowShown="0">
  <tableColumns count="1">
    <tableColumn id="1" xr3:uid="{1675F1B6-EB8A-43F9-A1E2-4916CC46A7DA}" name="Colonne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C232B36-86AE-47F9-9357-EF3D22BBE642}" name="ListeNombre" displayName="ListeNombre" ref="J3:J5" headerRowCount="0" totalsRowShown="0">
  <tableColumns count="1">
    <tableColumn id="1" xr3:uid="{33B7FD6B-E5B2-43C1-86A8-4F8B152A9116}" name="Colonne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3900E7E-56F3-4819-8D98-9D8AAEB6359A}" name="ListeAvisMotivation" displayName="ListeAvisMotivation" ref="L3:L5" headerRowCount="0" totalsRowShown="0">
  <tableColumns count="1">
    <tableColumn id="1" xr3:uid="{157E4400-B031-4ABD-9555-FEED3C4560B9}" name="Colonne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783916B-847A-43B7-B899-0B9CC73197A0}" name="ListeFSTOption" displayName="ListeFSTOption" ref="N3:N50" headerRowCount="0" totalsRowShown="0">
  <tableColumns count="1">
    <tableColumn id="1" xr3:uid="{D89C7A5D-5FF4-491B-A048-7D0627DF94F0}" name="Colonne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748A901-BEFC-4507-A25A-3203EE312DFA}" name="Tableau4" displayName="Tableau4" ref="B4:Q12" totalsRowShown="0" headerRowDxfId="66" dataDxfId="64" headerRowBorderDxfId="65" tableBorderDxfId="63" totalsRowBorderDxfId="62">
  <autoFilter ref="B4:Q12" xr:uid="{A1750BB1-B49D-4037-BE77-CBBC55C93452}"/>
  <tableColumns count="16">
    <tableColumn id="2" xr3:uid="{9A429903-56C8-4F1E-A4D2-C5A11180505E}" name="Points Dernière année approfondissement" dataDxfId="61">
      <calculatedColumnFormula>IF(TableauCommission[Dernière année de Phase d''Appronfondissement (P2) - Si grisé ne pas remplir]="Oui",$T$5,0)</calculatedColumnFormula>
    </tableColumn>
    <tableColumn id="3" xr3:uid="{E17E0C96-7B2F-453B-8ABE-CFFBA06F8862}" name="Points Grand Est" dataDxfId="60">
      <calculatedColumnFormula>IF(TableauCommission[Stage demandé dans le Grand Est]="Oui",$T$6,0)</calculatedColumnFormula>
    </tableColumn>
    <tableColumn id="4" xr3:uid="{DE645FC3-12D7-426D-AEA9-C56B3DEEDE1A}" name="Points Soutien Coordonnateur" dataDxfId="59">
      <calculatedColumnFormula>IF(TableauCommission[Lettre de Soutien du Coordonnateur/pilote FST ou option ou autre HU de la spécialité jointe au dossier]="Oui",$T$7,0)</calculatedColumnFormula>
    </tableColumn>
    <tableColumn id="13" xr3:uid="{18F297A3-2DBF-4263-8F11-8EFD74007915}" name="Points Centre référence" dataDxfId="58">
      <calculatedColumnFormula>IF(TableauCommission[[#This Row],[Centre de référence]]="Oui",$T$8,0)</calculatedColumnFormula>
    </tableColumn>
    <tableColumn id="14" xr3:uid="{BC07884B-AAD0-4D97-A790-68A0C093AB4E}" name="Points Technique non disponible" dataDxfId="57">
      <calculatedColumnFormula>IF(AND(TableauCommission[[#This Row],[Technique ou pathologie non disponible dans le Grand Est - A préciser]]&lt;&gt;"", TableauCommission[[#This Row],[Technique ou pathologie non disponible dans le Grand Est - A préciser]]&lt;&gt;"Non",TableauCommission[[#This Row],[Technique ou pathologie non disponible dans le Grand Est - A préciser]]&lt;&gt;"non", TableauCommission[[#This Row],[Technique ou pathologie non disponible dans le Grand Est - A préciser]]&lt;&gt;"NON"), $T$9, 0)</calculatedColumnFormula>
    </tableColumn>
    <tableColumn id="5" xr3:uid="{9F71EC8E-57C4-4EBD-AD93-134CEA1582C1}" name="Points Publication" dataDxfId="56">
      <calculatedColumnFormula>IF(AND(TableauCommission[Publications (1er ou 2ème auteur) Précisez titre/sujet (non obligatoire)]&lt;&gt;"", TableauCommission[Publications (1er ou 2ème auteur) Précisez titre/sujet (non obligatoire)]&lt;&gt;"Non", TableauCommission[Publications (1er ou 2ème auteur) Précisez titre/sujet (non obligatoire)]&lt;&gt;"non", TableauCommission[Publications (1er ou 2ème auteur) Précisez titre/sujet (non obligatoire)]&lt;&gt;"NON"), $T$10, 0)</calculatedColumnFormula>
    </tableColumn>
    <tableColumn id="6" xr3:uid="{6ABBD184-7C31-4D84-8F02-A3840410DA8B}" name="Points Validation Master 2" dataDxfId="55">
      <calculatedColumnFormula>IF(TableauCommission[Master 2 validé (non obligatoire)]="Oui",$T$11,0)</calculatedColumnFormula>
    </tableColumn>
    <tableColumn id="8" xr3:uid="{F0BFBEFB-36C5-4B78-973A-06D3C061C46C}" name="Points Représentation" dataDxfId="54">
      <calculatedColumnFormula>IF(AND(TableauCommission[Représentation (Faculté, CHRU, ARS) A préciser]&lt;&gt;"",TableauCommission[Représentation (Faculté, CHRU, ARS) A préciser]&lt;&gt;"Non", TableauCommission[Représentation (Faculté, CHRU, ARS) A préciser]&lt;&gt;"non", TableauCommission[Représentation (Faculté, CHRU, ARS) A préciser]&lt;&gt;"NON"), $T$12, 0)</calculatedColumnFormula>
    </tableColumn>
    <tableColumn id="9" xr3:uid="{6097E5BC-3131-4A8B-9F1A-86F6514AEED3}" name="Points Participation Assossiation" dataDxfId="53">
      <calculatedColumnFormula>IF(AND(TableauCommission[Participation associative pendant l''internat - A préciser]&lt;&gt;"", TableauCommission[Participation associative pendant l''internat - A préciser]&lt;&gt;"Non",TableauCommission[Participation associative pendant l''internat - A préciser]&lt;&gt;"non",TableauCommission[Participation associative pendant l''internat - A préciser]&lt;&gt;"NON"), $T$13, 0)</calculatedColumnFormula>
    </tableColumn>
    <tableColumn id="10" xr3:uid="{70DA5D88-A46C-46AE-9E98-1DDB06F78736}" name="Points Post-DES Grand Est" dataDxfId="52">
      <calculatedColumnFormula>IF(TableauCommission[Post-DES en région Grand Est (Uniquement pour les DJ)]&lt;&gt;"",$T$14,0)</calculatedColumnFormula>
    </tableColumn>
    <tableColumn id="11" xr3:uid="{917B55C3-532A-4F82-A371-B7D9E8D10E9A}" name="Points Sous-zone" dataDxfId="51">
      <calculatedColumnFormula>IF(TableauCommission[Stages réalisés en zone sous-dense (Uniquement pour Med G)]=0,0,IF(TableauCommission[Stages réalisés en zone sous-dense (Uniquement pour Med G)]=1,10,IF(TableauCommission[Stages réalisés en zone sous-dense (Uniquement pour Med G)]=2,5,0)))</calculatedColumnFormula>
    </tableColumn>
    <tableColumn id="12" xr3:uid="{734ECD9F-341D-448A-A615-0E22B70B9E27}" name="Points Installation Grand Est" dataDxfId="50">
      <calculatedColumnFormula>IF(TableauCommission[[#This Row],[Post-DES en région Grand Est (Uniquement pour les DJ)]]="Oui",$T$16,0)</calculatedColumnFormula>
    </tableColumn>
    <tableColumn id="15" xr3:uid="{6404A562-5D93-4424-85AF-3B17BCFBAD29}" name="Points Projet scientifique" dataDxfId="49">
      <calculatedColumnFormula>IF(AND(TableauCommission[[#This Row],[Projet scientifique associé (à argumenter, titre exact et/ou thèse multi-sites - avec justificatif) pour les spécialités hors Med G]]&lt;&gt;"",TableauCommission[[#This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G]]&lt;&gt;"NON"), $T$17, 0)</calculatedColumnFormula>
    </tableColumn>
    <tableColumn id="16" xr3:uid="{A24B3571-4EC1-4115-9BA7-E19760DACD0E}" name="Points Projet professionnel" dataDxfId="48">
      <calculatedColumnFormula>IF(AND(TableauCommission[[#This Row],[Projet d''installation en Région Grand Est (Uniquement Med G)]]&lt;&gt;"",TableauCommission[[#This Row],[Projet d''installation en Région Grand Est (Uniquement Med G)]]&lt;&gt;"Non", TableauCommission[[#This Row],[Projet d''installation en Région Grand Est (Uniquement Med G)]]&lt;&gt;"non",TableauCommission[[#This Row],[Projet d''installation en Région Grand Est (Uniquement Med G)]]&lt;&gt;"NON"), $T$18, 0)</calculatedColumnFormula>
    </tableColumn>
    <tableColumn id="17" xr3:uid="{E9494B49-0E2E-4AC3-B786-6DE0F1A6A84B}" name="Points Lettre de Motivation" dataDxfId="47">
      <calculatedColumnFormula>IF(TableauCommission[[#This Row],[Lettre de motivation]]="Insuffisante",$T$19,IF(TableauCommission[[#This Row],[Lettre de motivation]]="Cohérente",$U$19,IF(TableauCommission[[#This Row],[Lettre de motivation]]="Très cohérente",$V$19,0)))</calculatedColumnFormula>
    </tableColumn>
    <tableColumn id="18" xr3:uid="{0EA83F40-1D11-44FD-8141-9154F4CBB24E}" name="Total de points (Max 130)" dataDxfId="46">
      <calculatedColumnFormula>SUM(B5:P5)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162DDC-ADC3-4BC4-B215-2ED006DBCC13}" name="Tableau2" displayName="Tableau2" ref="S4:V19" totalsRowShown="0" headerRowDxfId="45" dataDxfId="44">
  <autoFilter ref="S4:V19" xr:uid="{C1910F65-1957-41C3-869D-065DE474B010}"/>
  <tableColumns count="4">
    <tableColumn id="1" xr3:uid="{3D739960-E3D7-4ED7-9440-CD26A2CC3C00}" name="Critères" dataDxfId="43"/>
    <tableColumn id="2" xr3:uid="{9AB6A50C-C1B1-48F0-A447-F9EC4FF10E81}" name="Nombre de points" dataDxfId="42"/>
    <tableColumn id="3" xr3:uid="{DEEBD12A-1661-42C7-9D73-EB3180304FC4}" name="Nombre de points 2ème gradation" dataDxfId="41"/>
    <tableColumn id="4" xr3:uid="{769EE196-8634-4AB9-8251-6836B15FBF14}" name="Nombre de points 3ème gradation" dataDxfId="4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4E6EE55-8047-44E2-A6DB-683EEB0592CD}" name="Tableau3" displayName="Tableau3" ref="A8:F44" totalsRowShown="0" headerRowDxfId="39" dataDxfId="37" headerRowBorderDxfId="38" tableBorderDxfId="36" totalsRowBorderDxfId="35">
  <autoFilter ref="A8:F44" xr:uid="{5F7A022F-4E8D-4AC5-9A38-8C37EA0D7C3A}"/>
  <tableColumns count="6">
    <tableColumn id="1" xr3:uid="{80AF40E1-DCC5-4A64-837D-1351D367230E}" name="NOM - PRÉNOM" dataDxfId="34">
      <calculatedColumnFormula>'Tableau commission'!B5</calculatedColumnFormula>
    </tableColumn>
    <tableColumn id="2" xr3:uid="{AD4A85F9-7228-4928-965B-60934B3B4FEC}" name="SEMESTRE DEMANDE" dataDxfId="33">
      <calculatedColumnFormula>'Tableau commission'!G5</calculatedColumnFormula>
    </tableColumn>
    <tableColumn id="3" xr3:uid="{F6499230-F08B-4533-B439-694CDFED833E}" name="DES" dataDxfId="32">
      <calculatedColumnFormula>'Tableau commission'!E5</calculatedColumnFormula>
    </tableColumn>
    <tableColumn id="4" xr3:uid="{56E5C3A8-2C2E-47BF-A9EE-0C9BFC1C4888}" name="STAGE DEMANDÉ" dataDxfId="31">
      <calculatedColumnFormula>'Tableau commission'!J5</calculatedColumnFormula>
    </tableColumn>
    <tableColumn id="5" xr3:uid="{EFCDAE0C-7093-4E4B-801C-BD3F296465BB}" name="DEMANDES PRÉCÉDENTES" dataDxfId="30">
      <calculatedColumnFormula>'Tableau commission'!H5</calculatedColumnFormula>
    </tableColumn>
    <tableColumn id="6" xr3:uid="{A29779F7-D4C2-493F-8791-C12DAF5350FA}" name="AVIS DE LA COMMISSION" dataDxfId="29">
      <calculatedColumnFormula>'Tableau commission'!AE5</calculatedColumnFormula>
    </tableColumn>
  </tableColumns>
  <tableStyleInfo name="TableStyleLight1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87538FC-C980-4551-AD65-4A4F0840F306}" name="Tableau5" displayName="Tableau5" ref="A48:F49" totalsRowShown="0" headerRowDxfId="28" dataDxfId="26" headerRowBorderDxfId="27" tableBorderDxfId="25" totalsRowBorderDxfId="24" headerRowCellStyle="Normal 5" dataCellStyle="Normal 5">
  <autoFilter ref="A48:F49" xr:uid="{A53A1A61-DC60-48C1-9B47-A76226302CAD}"/>
  <tableColumns count="6">
    <tableColumn id="1" xr3:uid="{69BF9ED7-84EB-4FE5-A955-1B88917F6DFC}" name="NOM - PRÉNOM" dataDxfId="23" dataCellStyle="Normal 5"/>
    <tableColumn id="2" xr3:uid="{C6600A82-0044-43FF-B8AA-08E42BDAFA42}" name="SEMESTRE" dataDxfId="22" dataCellStyle="Normal 5"/>
    <tableColumn id="3" xr3:uid="{69177BE5-0781-4C9B-BD17-9C744F67A8B6}" name="DES" dataDxfId="21" dataCellStyle="Normal 5"/>
    <tableColumn id="4" xr3:uid="{36FE8544-C1D9-47C3-9C4A-ADDA11DF642C}" name="STAGE DEMANDÉ" dataDxfId="20" dataCellStyle="Normal 5"/>
    <tableColumn id="5" xr3:uid="{3D9A966C-BD6F-4CD2-BC18-34CE825BA2F0}" name="DEMANDES PRÉCÉDENTES" dataDxfId="19" dataCellStyle="Normal 5"/>
    <tableColumn id="6" xr3:uid="{3C67608D-B451-488A-85F6-A2447B268E61}" name="AVIS DE LA COMMISSION" dataDxfId="18" dataCellStyle="Normal 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A6A46F2-87CA-46CB-8AC2-113D6E0FDC0A}" name="Tableau59" displayName="Tableau59" ref="B2:M4" totalsRowShown="0">
  <autoFilter ref="B2:M4" xr:uid="{10364A4A-E04E-4067-BF77-E2D1CFE1B1C4}"/>
  <tableColumns count="12">
    <tableColumn id="1" xr3:uid="{CA85B9F8-BC5F-4415-B63C-C2123A415AA2}" name="NOM - PRENOM" dataDxfId="17">
      <calculatedColumnFormula>'Tableau commission'!B5</calculatedColumnFormula>
    </tableColumn>
    <tableColumn id="2" xr3:uid="{E051FDFF-68CC-4A01-9A2A-C2E089C2800C}" name="Mail étudiant" dataDxfId="16">
      <calculatedColumnFormula>'Tableau commission'!C5</calculatedColumnFormula>
    </tableColumn>
    <tableColumn id="3" xr3:uid="{0888C0C8-D3F5-407D-81EA-6814C6345D6F}" name="phase" dataDxfId="15">
      <calculatedColumnFormula>IF('Tableau commission'!D5="Phase Approfondissement","P2",(IF('Tableau commission'!D5="Phase Socle","P1",(IF('Tableau commission'!D5="Phase consolidation","P3","")))))</calculatedColumnFormula>
    </tableColumn>
    <tableColumn id="4" xr3:uid="{6E3DBCE7-D95F-448F-8398-061DCC6023A4}" name="sem" dataDxfId="14">
      <calculatedColumnFormula>LEFT('Tableau commission'!G5,1)</calculatedColumnFormula>
    </tableColumn>
    <tableColumn id="5" xr3:uid="{10CA762E-E308-4511-83C9-2C134C015A8E}" name="semestre" dataDxfId="13">
      <calculatedColumnFormula>[1]!GrilleInfo[[#This Row],[Semestre demandé]]</calculatedColumnFormula>
    </tableColumn>
    <tableColumn id="6" xr3:uid="{98BD51FF-5720-4A64-9023-2650F579636B}" name="DES">
      <calculatedColumnFormula>[1]!GrilleInfo[[#This Row],[DES]]</calculatedColumnFormula>
    </tableColumn>
    <tableColumn id="7" xr3:uid="{0296A23D-C4D9-4999-943E-4C73A9D345CC}" name="ETABLISSEMENT" dataDxfId="12">
      <calculatedColumnFormula>'Tableau commission'!J5</calculatedColumnFormula>
    </tableColumn>
    <tableColumn id="8" xr3:uid="{9C31868E-1F7D-415C-B237-B3F7D5BDF35C}" name="SERVICE" dataDxfId="11">
      <calculatedColumnFormula>'Tableau commission'!L5</calculatedColumnFormula>
    </tableColumn>
    <tableColumn id="9" xr3:uid="{C68B2865-73DE-4D9D-AE25-F943CB4C061C}" name="RESPONSABLE (courrier)" dataDxfId="10">
      <calculatedColumnFormula>'Tableau commission'!M5</calculatedColumnFormula>
    </tableColumn>
    <tableColumn id="10" xr3:uid="{2934D4CF-862D-429E-992A-72CDBA6FE034}" name="MAIL RESP" dataDxfId="9">
      <calculatedColumnFormula>'Tableau commission'!N5</calculatedColumnFormula>
    </tableColumn>
    <tableColumn id="11" xr3:uid="{133225C6-0BAC-4CFC-997D-DFFBF68B19B0}" name="AGREMENT" dataDxfId="8">
      <calculatedColumnFormula>'Tableau commission'!O5</calculatedColumnFormula>
    </tableColumn>
    <tableColumn id="12" xr3:uid="{8C402D0A-28FE-455C-B0BF-D7F59B718746}" name="RESULTAT" dataDxfId="7">
      <calculatedColumnFormula>'Tableau commission'!AE5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8F88434-74BB-4348-B68D-551DF456A266}" name="MenuOuiNon" displayName="MenuOuiNon" ref="B3:B4" headerRowCount="0" totalsRowShown="0">
  <tableColumns count="1">
    <tableColumn id="1" xr3:uid="{CB112FD7-269A-4A99-B24A-BFEA6A592435}" name="Colonne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7AA1AAB-4FFE-4437-8D00-25A495E6AB53}" name="ListeDES" displayName="ListeDES" ref="F3:F47" headerRowCount="0" totalsRowShown="0">
  <sortState ref="F3:F47">
    <sortCondition ref="F3"/>
  </sortState>
  <tableColumns count="1">
    <tableColumn id="1" xr3:uid="{C0789783-81A1-4480-952A-5FA649C227D7}" name="Colonne1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BCC2FB9-F22B-47FB-9925-DD294D183A1E}" name="ListeAvis" displayName="ListeAvis" ref="D3:D4" headerRowCount="0" totalsRowShown="0">
  <tableColumns count="1">
    <tableColumn id="1" xr3:uid="{F69DA231-5D08-4CF4-8BA8-102484C861D1}" name="Colonn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990B8-44E6-47B7-9A3C-BC22B57B75CB}">
  <dimension ref="A1:AE12"/>
  <sheetViews>
    <sheetView tabSelected="1" workbookViewId="0">
      <selection activeCell="G17" sqref="G17"/>
    </sheetView>
  </sheetViews>
  <sheetFormatPr baseColWidth="10" defaultRowHeight="15" x14ac:dyDescent="0.25"/>
  <cols>
    <col min="2" max="2" width="18.42578125" bestFit="1" customWidth="1"/>
    <col min="3" max="3" width="28.85546875" customWidth="1"/>
    <col min="4" max="4" width="22.85546875" bestFit="1" customWidth="1"/>
    <col min="5" max="5" width="14" customWidth="1"/>
    <col min="6" max="6" width="24.7109375" customWidth="1"/>
    <col min="7" max="7" width="21.28515625" customWidth="1"/>
    <col min="8" max="8" width="16.5703125" customWidth="1"/>
    <col min="9" max="9" width="21.42578125" customWidth="1"/>
    <col min="10" max="10" width="21" customWidth="1"/>
    <col min="11" max="11" width="24.42578125" customWidth="1"/>
    <col min="12" max="12" width="18.85546875" customWidth="1"/>
    <col min="13" max="13" width="16.7109375" customWidth="1"/>
    <col min="14" max="14" width="16.140625" customWidth="1"/>
    <col min="15" max="15" width="23.5703125" customWidth="1"/>
    <col min="16" max="16" width="19.42578125" customWidth="1"/>
    <col min="17" max="17" width="18.7109375" customWidth="1"/>
    <col min="18" max="18" width="23.28515625" customWidth="1"/>
    <col min="19" max="19" width="39.28515625" customWidth="1"/>
    <col min="20" max="20" width="27.85546875" customWidth="1"/>
    <col min="21" max="21" width="21.28515625" customWidth="1"/>
    <col min="22" max="22" width="21.85546875" customWidth="1"/>
    <col min="23" max="23" width="24.140625" customWidth="1"/>
    <col min="24" max="24" width="30.5703125" customWidth="1"/>
    <col min="25" max="25" width="21.85546875" customWidth="1"/>
    <col min="26" max="26" width="28" customWidth="1"/>
    <col min="27" max="27" width="27" customWidth="1"/>
    <col min="28" max="28" width="16.140625" customWidth="1"/>
    <col min="29" max="29" width="23.140625" customWidth="1"/>
    <col min="30" max="30" width="25" customWidth="1"/>
    <col min="31" max="31" width="13.5703125" customWidth="1"/>
  </cols>
  <sheetData>
    <row r="1" spans="1:31" ht="74.25" customHeight="1" x14ac:dyDescent="0.25">
      <c r="B1" s="74" t="s">
        <v>192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pans="1:31" ht="15.75" thickBot="1" x14ac:dyDescent="0.3">
      <c r="G2" s="19"/>
      <c r="I2" s="19"/>
      <c r="J2" s="19"/>
      <c r="N2" s="19"/>
      <c r="U2" s="95"/>
      <c r="Y2" s="19"/>
      <c r="Z2" s="96"/>
      <c r="AA2" s="19"/>
      <c r="AB2" s="97"/>
      <c r="AC2" s="19"/>
    </row>
    <row r="3" spans="1:31" ht="15.75" thickTop="1" x14ac:dyDescent="0.25">
      <c r="A3" s="19"/>
      <c r="B3" s="92" t="s">
        <v>107</v>
      </c>
      <c r="C3" s="93"/>
      <c r="D3" s="93"/>
      <c r="E3" s="93"/>
      <c r="F3" s="93"/>
      <c r="G3" s="93"/>
      <c r="H3" s="93"/>
      <c r="I3" s="94"/>
      <c r="J3" s="75" t="s">
        <v>108</v>
      </c>
      <c r="K3" s="76"/>
      <c r="L3" s="76"/>
      <c r="M3" s="76"/>
      <c r="N3" s="76"/>
      <c r="O3" s="76"/>
      <c r="P3" s="76"/>
      <c r="Q3" s="76"/>
      <c r="R3" s="76"/>
      <c r="S3" s="77"/>
      <c r="T3" s="78" t="s">
        <v>102</v>
      </c>
      <c r="U3" s="99"/>
      <c r="V3" s="79" t="s">
        <v>103</v>
      </c>
      <c r="W3" s="80"/>
      <c r="X3" s="81" t="s">
        <v>104</v>
      </c>
      <c r="Y3" s="82"/>
      <c r="Z3" s="98"/>
      <c r="AA3" s="83" t="s">
        <v>105</v>
      </c>
      <c r="AB3" s="84"/>
      <c r="AC3" s="85" t="s">
        <v>106</v>
      </c>
      <c r="AD3" s="86"/>
      <c r="AE3" s="87"/>
    </row>
    <row r="4" spans="1:31" s="2" customFormat="1" ht="117.75" customHeight="1" x14ac:dyDescent="0.25">
      <c r="B4" s="1" t="s">
        <v>0</v>
      </c>
      <c r="C4" s="16" t="s">
        <v>129</v>
      </c>
      <c r="D4" s="4" t="s">
        <v>1</v>
      </c>
      <c r="E4" s="1" t="s">
        <v>2</v>
      </c>
      <c r="F4" s="1" t="s">
        <v>68</v>
      </c>
      <c r="G4" s="1" t="s">
        <v>190</v>
      </c>
      <c r="H4" s="17" t="s">
        <v>191</v>
      </c>
      <c r="I4" s="1" t="s">
        <v>189</v>
      </c>
      <c r="J4" s="24" t="s">
        <v>71</v>
      </c>
      <c r="K4" s="24" t="s">
        <v>72</v>
      </c>
      <c r="L4" s="24" t="s">
        <v>73</v>
      </c>
      <c r="M4" s="24" t="s">
        <v>74</v>
      </c>
      <c r="N4" s="24" t="s">
        <v>75</v>
      </c>
      <c r="O4" s="24" t="s">
        <v>12</v>
      </c>
      <c r="P4" s="24" t="s">
        <v>3</v>
      </c>
      <c r="Q4" s="24" t="s">
        <v>4</v>
      </c>
      <c r="R4" s="24" t="s">
        <v>5</v>
      </c>
      <c r="S4" s="24" t="s">
        <v>99</v>
      </c>
      <c r="T4" s="20" t="s">
        <v>100</v>
      </c>
      <c r="U4" s="20" t="s">
        <v>6</v>
      </c>
      <c r="V4" s="21" t="s">
        <v>69</v>
      </c>
      <c r="W4" s="21" t="s">
        <v>70</v>
      </c>
      <c r="X4" s="22" t="s">
        <v>7</v>
      </c>
      <c r="Y4" s="22" t="s">
        <v>101</v>
      </c>
      <c r="Z4" s="22" t="s">
        <v>9</v>
      </c>
      <c r="AA4" s="23" t="s">
        <v>8</v>
      </c>
      <c r="AB4" s="23" t="s">
        <v>10</v>
      </c>
      <c r="AC4" s="27" t="s">
        <v>11</v>
      </c>
      <c r="AD4" s="27" t="s">
        <v>13</v>
      </c>
      <c r="AE4" s="27" t="s">
        <v>14</v>
      </c>
    </row>
    <row r="5" spans="1:31" s="1" customFormat="1" x14ac:dyDescent="0.25">
      <c r="C5" s="72"/>
      <c r="D5" s="4"/>
      <c r="G5" s="18"/>
      <c r="H5" s="18"/>
      <c r="J5" s="24"/>
      <c r="K5" s="24"/>
      <c r="L5" s="24"/>
      <c r="M5" s="25"/>
      <c r="N5" s="73"/>
      <c r="O5" s="24"/>
      <c r="P5" s="24"/>
      <c r="Q5" s="24"/>
      <c r="R5" s="24"/>
      <c r="S5" s="24"/>
      <c r="T5" s="20"/>
      <c r="U5" s="20"/>
      <c r="V5" s="21"/>
      <c r="W5" s="21"/>
      <c r="X5" s="22"/>
      <c r="Y5" s="22"/>
      <c r="Z5" s="22"/>
      <c r="AA5" s="23"/>
      <c r="AB5" s="23"/>
      <c r="AC5" s="27"/>
      <c r="AD5" s="27"/>
      <c r="AE5" s="27"/>
    </row>
    <row r="6" spans="1:31" x14ac:dyDescent="0.25">
      <c r="B6" s="1"/>
      <c r="C6" s="16"/>
      <c r="D6" s="4"/>
      <c r="E6" s="1"/>
      <c r="F6" s="1"/>
      <c r="G6" s="1"/>
      <c r="H6" s="17"/>
      <c r="I6" s="1"/>
      <c r="J6" s="5"/>
      <c r="K6" s="5"/>
      <c r="L6" s="5"/>
      <c r="M6" s="10"/>
      <c r="N6" s="1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5"/>
      <c r="AB6" s="5"/>
      <c r="AC6" s="1"/>
      <c r="AD6" s="1"/>
      <c r="AE6" s="1"/>
    </row>
    <row r="7" spans="1:31" x14ac:dyDescent="0.25">
      <c r="B7" s="3"/>
      <c r="C7" s="16"/>
      <c r="D7" s="4"/>
      <c r="E7" s="3"/>
      <c r="F7" s="3"/>
      <c r="G7" s="3"/>
      <c r="H7" s="17"/>
      <c r="I7" s="3"/>
      <c r="J7" s="24"/>
      <c r="K7" s="24"/>
      <c r="L7" s="24"/>
      <c r="M7" s="26"/>
      <c r="N7" s="26"/>
      <c r="O7" s="24"/>
      <c r="P7" s="24"/>
      <c r="Q7" s="24"/>
      <c r="R7" s="24"/>
      <c r="S7" s="24"/>
      <c r="T7" s="20"/>
      <c r="U7" s="20"/>
      <c r="V7" s="21"/>
      <c r="W7" s="21"/>
      <c r="X7" s="22"/>
      <c r="Y7" s="22"/>
      <c r="Z7" s="22"/>
      <c r="AA7" s="23"/>
      <c r="AB7" s="23"/>
      <c r="AC7" s="27"/>
      <c r="AD7" s="27"/>
      <c r="AE7" s="27"/>
    </row>
    <row r="8" spans="1:31" x14ac:dyDescent="0.25">
      <c r="B8" s="3"/>
      <c r="C8" s="16"/>
      <c r="D8" s="4"/>
      <c r="E8" s="3"/>
      <c r="F8" s="3"/>
      <c r="G8" s="3"/>
      <c r="H8" s="17"/>
      <c r="I8" s="3"/>
      <c r="J8" s="5"/>
      <c r="K8" s="5"/>
      <c r="L8" s="5"/>
      <c r="M8" s="10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x14ac:dyDescent="0.25">
      <c r="B9" s="3"/>
      <c r="C9" s="16"/>
      <c r="D9" s="4"/>
      <c r="E9" s="3"/>
      <c r="F9" s="3"/>
      <c r="G9" s="3"/>
      <c r="H9" s="17"/>
      <c r="I9" s="3"/>
      <c r="J9" s="24"/>
      <c r="K9" s="24"/>
      <c r="L9" s="24"/>
      <c r="M9" s="26"/>
      <c r="N9" s="26"/>
      <c r="O9" s="24"/>
      <c r="P9" s="24"/>
      <c r="Q9" s="24"/>
      <c r="R9" s="24"/>
      <c r="S9" s="24"/>
      <c r="T9" s="20"/>
      <c r="U9" s="20"/>
      <c r="V9" s="21"/>
      <c r="W9" s="21"/>
      <c r="X9" s="22"/>
      <c r="Y9" s="22"/>
      <c r="Z9" s="22"/>
      <c r="AA9" s="23"/>
      <c r="AB9" s="23"/>
      <c r="AC9" s="27"/>
      <c r="AD9" s="27"/>
      <c r="AE9" s="27"/>
    </row>
    <row r="10" spans="1:31" x14ac:dyDescent="0.25">
      <c r="B10" s="3"/>
      <c r="C10" s="16"/>
      <c r="D10" s="4"/>
      <c r="E10" s="3"/>
      <c r="F10" s="3"/>
      <c r="G10" s="3"/>
      <c r="H10" s="17"/>
      <c r="I10" s="3"/>
      <c r="J10" s="5"/>
      <c r="K10" s="5"/>
      <c r="L10" s="5"/>
      <c r="M10" s="10"/>
      <c r="N10" s="1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x14ac:dyDescent="0.25">
      <c r="B11" s="3"/>
      <c r="C11" s="16"/>
      <c r="D11" s="4"/>
      <c r="E11" s="3"/>
      <c r="F11" s="3"/>
      <c r="G11" s="3"/>
      <c r="H11" s="17"/>
      <c r="I11" s="3"/>
      <c r="J11" s="24"/>
      <c r="K11" s="24"/>
      <c r="L11" s="24"/>
      <c r="M11" s="26"/>
      <c r="N11" s="26"/>
      <c r="O11" s="24"/>
      <c r="P11" s="24"/>
      <c r="Q11" s="24"/>
      <c r="R11" s="24"/>
      <c r="S11" s="24"/>
      <c r="T11" s="20"/>
      <c r="U11" s="20"/>
      <c r="V11" s="21"/>
      <c r="W11" s="21"/>
      <c r="X11" s="22"/>
      <c r="Y11" s="22"/>
      <c r="Z11" s="22"/>
      <c r="AA11" s="23"/>
      <c r="AB11" s="23"/>
      <c r="AC11" s="27"/>
      <c r="AD11" s="27"/>
      <c r="AE11" s="27"/>
    </row>
    <row r="12" spans="1:31" x14ac:dyDescent="0.25">
      <c r="B12" s="3"/>
      <c r="C12" s="16"/>
      <c r="D12" s="4"/>
      <c r="E12" s="3"/>
      <c r="F12" s="3"/>
      <c r="G12" s="3"/>
      <c r="H12" s="3"/>
      <c r="I12" s="3"/>
      <c r="J12" s="5"/>
      <c r="K12" s="5"/>
      <c r="L12" s="5"/>
      <c r="M12" s="10"/>
      <c r="N12" s="1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</sheetData>
  <mergeCells count="8">
    <mergeCell ref="B3:I3"/>
    <mergeCell ref="AC3:AE3"/>
    <mergeCell ref="AA3:AB3"/>
    <mergeCell ref="X3:Z3"/>
    <mergeCell ref="V3:W3"/>
    <mergeCell ref="T3:U3"/>
    <mergeCell ref="J3:S3"/>
    <mergeCell ref="B1:M1"/>
  </mergeCells>
  <conditionalFormatting sqref="I5:I11">
    <cfRule type="expression" dxfId="5" priority="9">
      <formula>$D5&lt;&gt;"Phase Approfondissement"</formula>
    </cfRule>
  </conditionalFormatting>
  <conditionalFormatting sqref="X5:X12">
    <cfRule type="expression" dxfId="4" priority="8">
      <formula>$D5&lt;&gt;"Phase consolidation"</formula>
    </cfRule>
  </conditionalFormatting>
  <conditionalFormatting sqref="Y5:Y12">
    <cfRule type="expression" dxfId="3" priority="7">
      <formula>$E5&lt;&gt;"Médecine générale"</formula>
    </cfRule>
  </conditionalFormatting>
  <conditionalFormatting sqref="Z5:Z12">
    <cfRule type="expression" dxfId="2" priority="5">
      <formula>$E5&lt;&gt;"Médecine générale"</formula>
    </cfRule>
  </conditionalFormatting>
  <conditionalFormatting sqref="AA5:AA12">
    <cfRule type="expression" dxfId="1" priority="2">
      <formula>$E5&lt;&gt;"Médecine générale"</formula>
    </cfRule>
  </conditionalFormatting>
  <conditionalFormatting sqref="AB5:AB12">
    <cfRule type="expression" dxfId="0" priority="1">
      <formula>$E$5="Médecine générale"</formula>
    </cfRule>
  </conditionalFormatting>
  <dataValidations count="7">
    <dataValidation type="list" allowBlank="1" showInputMessage="1" showErrorMessage="1" sqref="D5:D12" xr:uid="{E7BFCAEF-D919-4D88-9259-89C4E867C1CD}">
      <formula1>INDIRECT("ListePhase")</formula1>
    </dataValidation>
    <dataValidation type="list" allowBlank="1" showInputMessage="1" showErrorMessage="1" sqref="E5:E12 O5" xr:uid="{691E6F5D-CFE7-4F25-B761-D2A265EB34E5}">
      <formula1>INDIRECT("ListeDES")</formula1>
    </dataValidation>
    <dataValidation type="list" allowBlank="1" showInputMessage="1" showErrorMessage="1" sqref="U5:U12 X5:X12 P5:R12 Z5:AA12 I5:I12 H12" xr:uid="{C3673B92-CBFA-4EE8-998B-9D9EC221C1A7}">
      <formula1>INDIRECT("MenuOuiNon")</formula1>
    </dataValidation>
    <dataValidation type="list" allowBlank="1" showInputMessage="1" showErrorMessage="1" sqref="Y5:Y12" xr:uid="{8DB18F6C-2AA5-46C9-8218-DFAE4859687B}">
      <formula1>INDIRECT("ListeNombre")</formula1>
    </dataValidation>
    <dataValidation type="list" allowBlank="1" showInputMessage="1" showErrorMessage="1" sqref="AC5:AC6" xr:uid="{28B82B13-DDA5-46CA-BC3B-EB3CB8660928}">
      <formula1>INDIRECT("ListeAvisMotivation")</formula1>
    </dataValidation>
    <dataValidation type="list" allowBlank="1" showInputMessage="1" showErrorMessage="1" sqref="AE5:AE12" xr:uid="{1615DA1B-8286-455A-BE6B-94876F85732E}">
      <formula1>INDIRECT("ListeAvis")</formula1>
    </dataValidation>
    <dataValidation type="list" allowBlank="1" showInputMessage="1" showErrorMessage="1" sqref="F5" xr:uid="{EF068F01-76EA-4542-8AD7-C34595BB1179}">
      <formula1>INDIRECT("ListeFSTOption")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08393-8BEA-4E7C-9D73-F654D75A3B42}">
  <dimension ref="B1:V19"/>
  <sheetViews>
    <sheetView topLeftCell="C1" workbookViewId="0">
      <selection activeCell="T23" sqref="T23"/>
    </sheetView>
  </sheetViews>
  <sheetFormatPr baseColWidth="10" defaultRowHeight="15" x14ac:dyDescent="0.25"/>
  <cols>
    <col min="7" max="7" width="12.42578125" customWidth="1"/>
    <col min="19" max="19" width="38.42578125" customWidth="1"/>
    <col min="20" max="20" width="19.140625" customWidth="1"/>
  </cols>
  <sheetData>
    <row r="1" spans="2:22" ht="104.25" customHeight="1" thickTop="1" thickBot="1" x14ac:dyDescent="0.3">
      <c r="B1" s="70"/>
      <c r="C1" s="88" t="s">
        <v>15</v>
      </c>
      <c r="D1" s="89"/>
      <c r="E1" s="90"/>
      <c r="F1" s="71"/>
    </row>
    <row r="2" spans="2:22" ht="15.75" thickTop="1" x14ac:dyDescent="0.25">
      <c r="C2" s="19"/>
      <c r="E2" s="19"/>
    </row>
    <row r="4" spans="2:22" ht="75" x14ac:dyDescent="0.25">
      <c r="B4" s="7" t="s">
        <v>78</v>
      </c>
      <c r="C4" s="7" t="s">
        <v>79</v>
      </c>
      <c r="D4" s="7" t="s">
        <v>80</v>
      </c>
      <c r="E4" s="7" t="s">
        <v>88</v>
      </c>
      <c r="F4" s="7" t="s">
        <v>89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7" t="s">
        <v>90</v>
      </c>
      <c r="O4" s="7" t="s">
        <v>91</v>
      </c>
      <c r="P4" s="7" t="s">
        <v>92</v>
      </c>
      <c r="Q4" s="7" t="s">
        <v>93</v>
      </c>
      <c r="S4" s="3" t="s">
        <v>95</v>
      </c>
      <c r="T4" s="3" t="s">
        <v>96</v>
      </c>
      <c r="U4" s="3" t="s">
        <v>97</v>
      </c>
      <c r="V4" s="3" t="s">
        <v>98</v>
      </c>
    </row>
    <row r="5" spans="2:22" ht="18" customHeight="1" x14ac:dyDescent="0.25">
      <c r="B5" s="8">
        <f>IF(TableauCommission[Dernière année de Phase d''Appronfondissement (P2) - Si grisé ne pas remplir]="Oui",$T$5,0)</f>
        <v>0</v>
      </c>
      <c r="C5" s="8">
        <f>IF(TableauCommission[Stage demandé dans le Grand Est]="Oui",$T$6,0)</f>
        <v>0</v>
      </c>
      <c r="D5" s="8">
        <f>IF(TableauCommission[Lettre de Soutien du Coordonnateur/pilote FST ou option ou autre HU de la spécialité jointe au dossier]="Oui",$T$7,0)</f>
        <v>0</v>
      </c>
      <c r="E5" s="8">
        <f>IF(TableauCommission[[#This Row],[Centre de référence]]="Oui",$T$8,0)</f>
        <v>0</v>
      </c>
      <c r="F5" s="8">
        <f>IF(AND(TableauCommission[[#This Row],[Technique ou pathologie non disponible dans le Grand Est - A préciser]]&lt;&gt;"", TableauCommission[[#This Row],[Technique ou pathologie non disponible dans le Grand Est - A préciser]]&lt;&gt;"Non",TableauCommission[[#This Row],[Technique ou pathologie non disponible dans le Grand Est - A préciser]]&lt;&gt;"non", TableauCommission[[#This Row],[Technique ou pathologie non disponible dans le Grand Est - A préciser]]&lt;&gt;"NON"), $T$9, 0)</f>
        <v>0</v>
      </c>
      <c r="G5" s="8">
        <f>IF(AND(TableauCommission[Publications (1er ou 2ème auteur) Précisez titre/sujet (non obligatoire)]&lt;&gt;"", TableauCommission[Publications (1er ou 2ème auteur) Précisez titre/sujet (non obligatoire)]&lt;&gt;"Non", TableauCommission[Publications (1er ou 2ème auteur) Précisez titre/sujet (non obligatoire)]&lt;&gt;"non", TableauCommission[Publications (1er ou 2ème auteur) Précisez titre/sujet (non obligatoire)]&lt;&gt;"NON"), $T$10, 0)</f>
        <v>0</v>
      </c>
      <c r="H5" s="8">
        <f>IF(TableauCommission[Master 2 validé (non obligatoire)]="Oui",$T$11,0)</f>
        <v>0</v>
      </c>
      <c r="I5" s="8">
        <f>IF(AND(TableauCommission[Représentation (Faculté, CHRU, ARS) A préciser]&lt;&gt;"",TableauCommission[Représentation (Faculté, CHRU, ARS) A préciser]&lt;&gt;"Non", TableauCommission[Représentation (Faculté, CHRU, ARS) A préciser]&lt;&gt;"non", TableauCommission[Représentation (Faculté, CHRU, ARS) A préciser]&lt;&gt;"NON"), $T$12, 0)</f>
        <v>0</v>
      </c>
      <c r="J5" s="8">
        <f>IF(AND(TableauCommission[Participation associative pendant l''internat - A préciser]&lt;&gt;"", TableauCommission[Participation associative pendant l''internat - A préciser]&lt;&gt;"Non",TableauCommission[Participation associative pendant l''internat - A préciser]&lt;&gt;"non",TableauCommission[Participation associative pendant l''internat - A préciser]&lt;&gt;"NON"), $T$13, 0)</f>
        <v>0</v>
      </c>
      <c r="K5" s="8">
        <f>IF(TableauCommission[Post-DES en région Grand Est (Uniquement pour les DJ)]&lt;&gt;"",$T$14,0)</f>
        <v>0</v>
      </c>
      <c r="L5" s="8">
        <f>IF(TableauCommission[Stages réalisés en zone sous-dense (Uniquement pour Med G)]=0,$T$15,IF(TableauCommission[Stages réalisés en zone sous-dense (Uniquement pour Med G)]=1,$U$15,IF(TableauCommission[Stages réalisés en zone sous-dense (Uniquement pour Med G)]=2,$V$15,0)))</f>
        <v>0</v>
      </c>
      <c r="M5" s="8">
        <f>IF(TableauCommission[[#This Row],[Post-DES en région Grand Est (Uniquement pour les DJ)]]="Oui",$T$16,0)</f>
        <v>0</v>
      </c>
      <c r="N5" s="8">
        <f>IF(AND(TableauCommission[[#This Row],[Projet scientifique associé (à argumenter, titre exact et/ou thèse multi-sites - avec justificatif) pour les spécialités hors Med G]]&lt;&gt;"",TableauCommission[[#This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G]]&lt;&gt;"NON"), $T$17, 0)</f>
        <v>0</v>
      </c>
      <c r="O5" s="8">
        <f>IF(AND(TableauCommission[[#This Row],[Projet d''installation en Région Grand Est (Uniquement Med G)]]&lt;&gt;"",TableauCommission[[#This Row],[Projet d''installation en Région Grand Est (Uniquement Med G)]]&lt;&gt;"Non", TableauCommission[[#This Row],[Projet d''installation en Région Grand Est (Uniquement Med G)]]&lt;&gt;"non",TableauCommission[[#This Row],[Projet d''installation en Région Grand Est (Uniquement Med G)]]&lt;&gt;"NON"), $T$18, 0)</f>
        <v>0</v>
      </c>
      <c r="P5" s="8">
        <f>IF(TableauCommission[[#This Row],[Lettre de motivation]]="Insuffisante",$T$19,IF(TableauCommission[[#This Row],[Lettre de motivation]]="Cohérente",$U$19,IF(TableauCommission[[#This Row],[Lettre de motivation]]="Très cohérente",$V$19,0)))</f>
        <v>0</v>
      </c>
      <c r="Q5" s="8">
        <f t="shared" ref="Q5:Q12" si="0">SUM(B5:P5)</f>
        <v>0</v>
      </c>
      <c r="S5" s="14" t="s">
        <v>78</v>
      </c>
      <c r="T5" s="2">
        <v>10</v>
      </c>
      <c r="U5" s="2"/>
      <c r="V5" s="2"/>
    </row>
    <row r="6" spans="2:22" x14ac:dyDescent="0.25">
      <c r="B6" s="8">
        <f>IF(TableauCommission[Dernière année de Phase d''Appronfondissement (P2) - Si grisé ne pas remplir]="Oui",$T$5,0)</f>
        <v>0</v>
      </c>
      <c r="C6" s="8">
        <f>IF(TableauCommission[Stage demandé dans le Grand Est]="Oui",$T$6,0)</f>
        <v>0</v>
      </c>
      <c r="D6" s="8">
        <f>IF(TableauCommission[Lettre de Soutien du Coordonnateur/pilote FST ou option ou autre HU de la spécialité jointe au dossier]="Oui",$T$7,0)</f>
        <v>0</v>
      </c>
      <c r="E6" s="8">
        <f>IF(TableauCommission[[#This Row],[Centre de référence]]="Oui",$T$8,0)</f>
        <v>0</v>
      </c>
      <c r="F6" s="8">
        <f>IF(AND(TableauCommission[[#This Row],[Technique ou pathologie non disponible dans le Grand Est - A préciser]]&lt;&gt;"", TableauCommission[[#This Row],[Technique ou pathologie non disponible dans le Grand Est - A préciser]]&lt;&gt;"Non",TableauCommission[[#This Row],[Technique ou pathologie non disponible dans le Grand Est - A préciser]]&lt;&gt;"non", TableauCommission[[#This Row],[Technique ou pathologie non disponible dans le Grand Est - A préciser]]&lt;&gt;"NON"), $T$9, 0)</f>
        <v>0</v>
      </c>
      <c r="G6" s="8">
        <f>IF(AND(TableauCommission[Publications (1er ou 2ème auteur) Précisez titre/sujet (non obligatoire)]&lt;&gt;"", TableauCommission[Publications (1er ou 2ème auteur) Précisez titre/sujet (non obligatoire)]&lt;&gt;"Non", TableauCommission[Publications (1er ou 2ème auteur) Précisez titre/sujet (non obligatoire)]&lt;&gt;"non", TableauCommission[Publications (1er ou 2ème auteur) Précisez titre/sujet (non obligatoire)]&lt;&gt;"NON"), $T$10, 0)</f>
        <v>0</v>
      </c>
      <c r="H6" s="8">
        <f>IF(TableauCommission[Master 2 validé (non obligatoire)]="Oui",$T$11,0)</f>
        <v>0</v>
      </c>
      <c r="I6" s="8">
        <f>IF(AND(TableauCommission[Représentation (Faculté, CHRU, ARS) A préciser]&lt;&gt;"",TableauCommission[Représentation (Faculté, CHRU, ARS) A préciser]&lt;&gt;"Non", TableauCommission[Représentation (Faculté, CHRU, ARS) A préciser]&lt;&gt;"non", TableauCommission[Représentation (Faculté, CHRU, ARS) A préciser]&lt;&gt;"NON"), $T$12, 0)</f>
        <v>0</v>
      </c>
      <c r="J6" s="8">
        <f>IF(AND(TableauCommission[Participation associative pendant l''internat - A préciser]&lt;&gt;"", TableauCommission[Participation associative pendant l''internat - A préciser]&lt;&gt;"Non",TableauCommission[Participation associative pendant l''internat - A préciser]&lt;&gt;"non",TableauCommission[Participation associative pendant l''internat - A préciser]&lt;&gt;"NON"), $T$13, 0)</f>
        <v>0</v>
      </c>
      <c r="K6" s="8">
        <f>IF(TableauCommission[Post-DES en région Grand Est (Uniquement pour les DJ)]&lt;&gt;"",$T$14,0)</f>
        <v>0</v>
      </c>
      <c r="L6" s="8">
        <f>IF(TableauCommission[Stages réalisés en zone sous-dense (Uniquement pour Med G)]=0,0,IF(TableauCommission[Stages réalisés en zone sous-dense (Uniquement pour Med G)]=1,10,IF(TableauCommission[Stages réalisés en zone sous-dense (Uniquement pour Med G)]=2,5,0)))</f>
        <v>0</v>
      </c>
      <c r="M6" s="8">
        <f>IF(TableauCommission[[#This Row],[Post-DES en région Grand Est (Uniquement pour les DJ)]]="Oui",$T$16,0)</f>
        <v>0</v>
      </c>
      <c r="N6" s="8">
        <f>IF(AND(TableauCommission[[#This Row],[Projet scientifique associé (à argumenter, titre exact et/ou thèse multi-sites - avec justificatif) pour les spécialités hors Med G]]&lt;&gt;"",TableauCommission[[#This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G]]&lt;&gt;"NON"), $T$17, 0)</f>
        <v>0</v>
      </c>
      <c r="O6" s="8">
        <f>IF(AND(TableauCommission[[#This Row],[Projet d''installation en Région Grand Est (Uniquement Med G)]]&lt;&gt;"",TableauCommission[[#This Row],[Projet d''installation en Région Grand Est (Uniquement Med G)]]&lt;&gt;"Non", TableauCommission[[#This Row],[Projet d''installation en Région Grand Est (Uniquement Med G)]]&lt;&gt;"non",TableauCommission[[#This Row],[Projet d''installation en Région Grand Est (Uniquement Med G)]]&lt;&gt;"NON"), $T$18, 0)</f>
        <v>0</v>
      </c>
      <c r="P6" s="8">
        <f>IF(TableauCommission[[#This Row],[Lettre de motivation]]="Insuffisante",$T$19,IF(TableauCommission[[#This Row],[Lettre de motivation]]="Cohérente",$U$19,IF(TableauCommission[[#This Row],[Lettre de motivation]]="Très cohérente",$V$19,0)))</f>
        <v>0</v>
      </c>
      <c r="Q6" s="8">
        <f t="shared" si="0"/>
        <v>0</v>
      </c>
      <c r="S6" s="14" t="s">
        <v>79</v>
      </c>
      <c r="T6" s="13">
        <v>20</v>
      </c>
      <c r="U6" s="2"/>
      <c r="V6" s="2"/>
    </row>
    <row r="7" spans="2:22" x14ac:dyDescent="0.25">
      <c r="B7" s="8">
        <f>IF(TableauCommission[Dernière année de Phase d''Appronfondissement (P2) - Si grisé ne pas remplir]="Oui",$T$5,0)</f>
        <v>0</v>
      </c>
      <c r="C7" s="8">
        <f>IF(TableauCommission[Stage demandé dans le Grand Est]="Oui",$T$6,0)</f>
        <v>0</v>
      </c>
      <c r="D7" s="8">
        <f>IF(TableauCommission[Lettre de Soutien du Coordonnateur/pilote FST ou option ou autre HU de la spécialité jointe au dossier]="Oui",$T$7,0)</f>
        <v>0</v>
      </c>
      <c r="E7" s="8">
        <f>IF(TableauCommission[[#This Row],[Centre de référence]]="Oui",$T$8,0)</f>
        <v>0</v>
      </c>
      <c r="F7" s="8">
        <f>IF(AND(TableauCommission[[#This Row],[Technique ou pathologie non disponible dans le Grand Est - A préciser]]&lt;&gt;"", TableauCommission[[#This Row],[Technique ou pathologie non disponible dans le Grand Est - A préciser]]&lt;&gt;"Non",TableauCommission[[#This Row],[Technique ou pathologie non disponible dans le Grand Est - A préciser]]&lt;&gt;"non", TableauCommission[[#This Row],[Technique ou pathologie non disponible dans le Grand Est - A préciser]]&lt;&gt;"NON"), $T$9, 0)</f>
        <v>0</v>
      </c>
      <c r="G7" s="8">
        <f>IF(AND(TableauCommission[Publications (1er ou 2ème auteur) Précisez titre/sujet (non obligatoire)]&lt;&gt;"", TableauCommission[Publications (1er ou 2ème auteur) Précisez titre/sujet (non obligatoire)]&lt;&gt;"Non", TableauCommission[Publications (1er ou 2ème auteur) Précisez titre/sujet (non obligatoire)]&lt;&gt;"non", TableauCommission[Publications (1er ou 2ème auteur) Précisez titre/sujet (non obligatoire)]&lt;&gt;"NON"), $T$10, 0)</f>
        <v>0</v>
      </c>
      <c r="H7" s="8">
        <f>IF(TableauCommission[Master 2 validé (non obligatoire)]="Oui",$T$11,0)</f>
        <v>0</v>
      </c>
      <c r="I7" s="8">
        <f>IF(AND(TableauCommission[Représentation (Faculté, CHRU, ARS) A préciser]&lt;&gt;"",TableauCommission[Représentation (Faculté, CHRU, ARS) A préciser]&lt;&gt;"Non", TableauCommission[Représentation (Faculté, CHRU, ARS) A préciser]&lt;&gt;"non", TableauCommission[Représentation (Faculté, CHRU, ARS) A préciser]&lt;&gt;"NON"), $T$12, 0)</f>
        <v>0</v>
      </c>
      <c r="J7" s="8">
        <f>IF(AND(TableauCommission[Participation associative pendant l''internat - A préciser]&lt;&gt;"", TableauCommission[Participation associative pendant l''internat - A préciser]&lt;&gt;"Non",TableauCommission[Participation associative pendant l''internat - A préciser]&lt;&gt;"non",TableauCommission[Participation associative pendant l''internat - A préciser]&lt;&gt;"NON"), $T$13, 0)</f>
        <v>0</v>
      </c>
      <c r="K7" s="8">
        <f>IF(TableauCommission[Post-DES en région Grand Est (Uniquement pour les DJ)]&lt;&gt;"",$T$14,0)</f>
        <v>0</v>
      </c>
      <c r="L7" s="8">
        <f>IF(TableauCommission[Stages réalisés en zone sous-dense (Uniquement pour Med G)]=0,0,IF(TableauCommission[Stages réalisés en zone sous-dense (Uniquement pour Med G)]=1,10,IF(TableauCommission[Stages réalisés en zone sous-dense (Uniquement pour Med G)]=2,5,0)))</f>
        <v>0</v>
      </c>
      <c r="M7" s="8">
        <f>IF(TableauCommission[[#This Row],[Post-DES en région Grand Est (Uniquement pour les DJ)]]="Oui",$T$16,0)</f>
        <v>0</v>
      </c>
      <c r="N7" s="8">
        <f>IF(AND(TableauCommission[[#This Row],[Projet scientifique associé (à argumenter, titre exact et/ou thèse multi-sites - avec justificatif) pour les spécialités hors Med G]]&lt;&gt;"",TableauCommission[[#This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G]]&lt;&gt;"NON"), $T$17, 0)</f>
        <v>0</v>
      </c>
      <c r="O7" s="8">
        <f>IF(AND(TableauCommission[[#This Row],[Projet d''installation en Région Grand Est (Uniquement Med G)]]&lt;&gt;"",TableauCommission[[#This Row],[Projet d''installation en Région Grand Est (Uniquement Med G)]]&lt;&gt;"Non", TableauCommission[[#This Row],[Projet d''installation en Région Grand Est (Uniquement Med G)]]&lt;&gt;"non",TableauCommission[[#This Row],[Projet d''installation en Région Grand Est (Uniquement Med G)]]&lt;&gt;"NON"), $T$18, 0)</f>
        <v>0</v>
      </c>
      <c r="P7" s="8">
        <f>IF(TableauCommission[[#This Row],[Lettre de motivation]]="Insuffisante",$T$19,IF(TableauCommission[[#This Row],[Lettre de motivation]]="Cohérente",$U$19,IF(TableauCommission[[#This Row],[Lettre de motivation]]="Très cohérente",$V$19,0)))</f>
        <v>0</v>
      </c>
      <c r="Q7" s="8">
        <f t="shared" si="0"/>
        <v>0</v>
      </c>
      <c r="S7" s="15" t="s">
        <v>80</v>
      </c>
      <c r="T7" s="13">
        <v>10</v>
      </c>
      <c r="U7" s="2"/>
      <c r="V7" s="2"/>
    </row>
    <row r="8" spans="2:22" x14ac:dyDescent="0.25">
      <c r="B8" s="8">
        <f>IF(TableauCommission[Dernière année de Phase d''Appronfondissement (P2) - Si grisé ne pas remplir]="Oui",$T$5,0)</f>
        <v>0</v>
      </c>
      <c r="C8" s="8">
        <f>IF(TableauCommission[Stage demandé dans le Grand Est]="Oui",$T$6,0)</f>
        <v>0</v>
      </c>
      <c r="D8" s="8">
        <f>IF(TableauCommission[Lettre de Soutien du Coordonnateur/pilote FST ou option ou autre HU de la spécialité jointe au dossier]="Oui",$T$7,0)</f>
        <v>0</v>
      </c>
      <c r="E8" s="8">
        <f>IF(TableauCommission[[#This Row],[Centre de référence]]="Oui",$T$8,0)</f>
        <v>0</v>
      </c>
      <c r="F8" s="8">
        <f>IF(AND(TableauCommission[[#This Row],[Technique ou pathologie non disponible dans le Grand Est - A préciser]]&lt;&gt;"", TableauCommission[[#This Row],[Technique ou pathologie non disponible dans le Grand Est - A préciser]]&lt;&gt;"Non",TableauCommission[[#This Row],[Technique ou pathologie non disponible dans le Grand Est - A préciser]]&lt;&gt;"non", TableauCommission[[#This Row],[Technique ou pathologie non disponible dans le Grand Est - A préciser]]&lt;&gt;"NON"), $T$9, 0)</f>
        <v>0</v>
      </c>
      <c r="G8" s="8">
        <f>IF(AND(TableauCommission[Publications (1er ou 2ème auteur) Précisez titre/sujet (non obligatoire)]&lt;&gt;"", TableauCommission[Publications (1er ou 2ème auteur) Précisez titre/sujet (non obligatoire)]&lt;&gt;"Non", TableauCommission[Publications (1er ou 2ème auteur) Précisez titre/sujet (non obligatoire)]&lt;&gt;"non", TableauCommission[Publications (1er ou 2ème auteur) Précisez titre/sujet (non obligatoire)]&lt;&gt;"NON"), $T$10, 0)</f>
        <v>0</v>
      </c>
      <c r="H8" s="8">
        <f>IF(TableauCommission[Master 2 validé (non obligatoire)]="Oui",$T$11,0)</f>
        <v>0</v>
      </c>
      <c r="I8" s="8">
        <f>IF(AND(TableauCommission[Représentation (Faculté, CHRU, ARS) A préciser]&lt;&gt;"",TableauCommission[Représentation (Faculté, CHRU, ARS) A préciser]&lt;&gt;"Non", TableauCommission[Représentation (Faculté, CHRU, ARS) A préciser]&lt;&gt;"non", TableauCommission[Représentation (Faculté, CHRU, ARS) A préciser]&lt;&gt;"NON"), $T$12, 0)</f>
        <v>0</v>
      </c>
      <c r="J8" s="8">
        <f>IF(AND(TableauCommission[Participation associative pendant l''internat - A préciser]&lt;&gt;"", TableauCommission[Participation associative pendant l''internat - A préciser]&lt;&gt;"Non",TableauCommission[Participation associative pendant l''internat - A préciser]&lt;&gt;"non",TableauCommission[Participation associative pendant l''internat - A préciser]&lt;&gt;"NON"), $T$13, 0)</f>
        <v>0</v>
      </c>
      <c r="K8" s="8">
        <f>IF(TableauCommission[Post-DES en région Grand Est (Uniquement pour les DJ)]&lt;&gt;"",$T$14,0)</f>
        <v>0</v>
      </c>
      <c r="L8" s="8">
        <f>IF(TableauCommission[Stages réalisés en zone sous-dense (Uniquement pour Med G)]=0,0,IF(TableauCommission[Stages réalisés en zone sous-dense (Uniquement pour Med G)]=1,10,IF(TableauCommission[Stages réalisés en zone sous-dense (Uniquement pour Med G)]=2,5,0)))</f>
        <v>0</v>
      </c>
      <c r="M8" s="8">
        <f>IF(TableauCommission[[#This Row],[Post-DES en région Grand Est (Uniquement pour les DJ)]]="Oui",$T$16,0)</f>
        <v>0</v>
      </c>
      <c r="N8" s="8">
        <f>IF(AND(TableauCommission[[#This Row],[Projet scientifique associé (à argumenter, titre exact et/ou thèse multi-sites - avec justificatif) pour les spécialités hors Med G]]&lt;&gt;"",TableauCommission[[#This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G]]&lt;&gt;"NON"), $T$17, 0)</f>
        <v>0</v>
      </c>
      <c r="O8" s="8">
        <f>IF(AND(TableauCommission[[#This Row],[Projet d''installation en Région Grand Est (Uniquement Med G)]]&lt;&gt;"",TableauCommission[[#This Row],[Projet d''installation en Région Grand Est (Uniquement Med G)]]&lt;&gt;"Non", TableauCommission[[#This Row],[Projet d''installation en Région Grand Est (Uniquement Med G)]]&lt;&gt;"non",TableauCommission[[#This Row],[Projet d''installation en Région Grand Est (Uniquement Med G)]]&lt;&gt;"NON"), $T$18, 0)</f>
        <v>0</v>
      </c>
      <c r="P8" s="8">
        <f>IF(TableauCommission[[#This Row],[Lettre de motivation]]="Insuffisante",$T$19,IF(TableauCommission[[#This Row],[Lettre de motivation]]="Cohérente",$U$19,IF(TableauCommission[[#This Row],[Lettre de motivation]]="Très cohérente",$V$19,0)))</f>
        <v>0</v>
      </c>
      <c r="Q8" s="8">
        <f t="shared" si="0"/>
        <v>0</v>
      </c>
      <c r="S8" s="15" t="s">
        <v>88</v>
      </c>
      <c r="T8" s="13">
        <v>5</v>
      </c>
      <c r="U8" s="2"/>
      <c r="V8" s="2"/>
    </row>
    <row r="9" spans="2:22" x14ac:dyDescent="0.25">
      <c r="B9" s="8">
        <f>IF(TableauCommission[Dernière année de Phase d''Appronfondissement (P2) - Si grisé ne pas remplir]="Oui",$T$5,0)</f>
        <v>0</v>
      </c>
      <c r="C9" s="8">
        <f>IF(TableauCommission[Stage demandé dans le Grand Est]="Oui",$T$6,0)</f>
        <v>0</v>
      </c>
      <c r="D9" s="8">
        <f>IF(TableauCommission[Lettre de Soutien du Coordonnateur/pilote FST ou option ou autre HU de la spécialité jointe au dossier]="Oui",$T$7,0)</f>
        <v>0</v>
      </c>
      <c r="E9" s="9">
        <f>IF(TableauCommission[[#This Row],[Centre de référence]]="Oui",$T$8,0)</f>
        <v>0</v>
      </c>
      <c r="F9" s="9">
        <f>IF(AND(TableauCommission[[#This Row],[Technique ou pathologie non disponible dans le Grand Est - A préciser]]&lt;&gt;"", TableauCommission[[#This Row],[Technique ou pathologie non disponible dans le Grand Est - A préciser]]&lt;&gt;"Non",TableauCommission[[#This Row],[Technique ou pathologie non disponible dans le Grand Est - A préciser]]&lt;&gt;"non", TableauCommission[[#This Row],[Technique ou pathologie non disponible dans le Grand Est - A préciser]]&lt;&gt;"NON"), $T$9, 0)</f>
        <v>0</v>
      </c>
      <c r="G9" s="8">
        <f>IF(AND(TableauCommission[Publications (1er ou 2ème auteur) Précisez titre/sujet (non obligatoire)]&lt;&gt;"", TableauCommission[Publications (1er ou 2ème auteur) Précisez titre/sujet (non obligatoire)]&lt;&gt;"Non", TableauCommission[Publications (1er ou 2ème auteur) Précisez titre/sujet (non obligatoire)]&lt;&gt;"non", TableauCommission[Publications (1er ou 2ème auteur) Précisez titre/sujet (non obligatoire)]&lt;&gt;"NON"), $T$10, 0)</f>
        <v>0</v>
      </c>
      <c r="H9" s="8">
        <f>IF(TableauCommission[Master 2 validé (non obligatoire)]="Oui",$T$11,0)</f>
        <v>0</v>
      </c>
      <c r="I9" s="8">
        <f>IF(AND(TableauCommission[Représentation (Faculté, CHRU, ARS) A préciser]&lt;&gt;"",TableauCommission[Représentation (Faculté, CHRU, ARS) A préciser]&lt;&gt;"Non", TableauCommission[Représentation (Faculté, CHRU, ARS) A préciser]&lt;&gt;"non", TableauCommission[Représentation (Faculté, CHRU, ARS) A préciser]&lt;&gt;"NON"), $T$12, 0)</f>
        <v>0</v>
      </c>
      <c r="J9" s="8">
        <f>IF(AND(TableauCommission[Participation associative pendant l''internat - A préciser]&lt;&gt;"", TableauCommission[Participation associative pendant l''internat - A préciser]&lt;&gt;"Non",TableauCommission[Participation associative pendant l''internat - A préciser]&lt;&gt;"non",TableauCommission[Participation associative pendant l''internat - A préciser]&lt;&gt;"NON"), $T$13, 0)</f>
        <v>0</v>
      </c>
      <c r="K9" s="8">
        <f>IF(TableauCommission[Post-DES en région Grand Est (Uniquement pour les DJ)]&lt;&gt;"",$T$14,0)</f>
        <v>0</v>
      </c>
      <c r="L9" s="8">
        <f>IF(TableauCommission[Stages réalisés en zone sous-dense (Uniquement pour Med G)]=0,0,IF(TableauCommission[Stages réalisés en zone sous-dense (Uniquement pour Med G)]=1,10,IF(TableauCommission[Stages réalisés en zone sous-dense (Uniquement pour Med G)]=2,5,0)))</f>
        <v>0</v>
      </c>
      <c r="M9" s="9">
        <f>IF(TableauCommission[[#This Row],[Post-DES en région Grand Est (Uniquement pour les DJ)]]="Oui",$T$16,0)</f>
        <v>0</v>
      </c>
      <c r="N9" s="9">
        <f>IF(AND(TableauCommission[[#This Row],[Projet scientifique associé (à argumenter, titre exact et/ou thèse multi-sites - avec justificatif) pour les spécialités hors Med G]]&lt;&gt;"",TableauCommission[[#This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G]]&lt;&gt;"NON"), $T$17, 0)</f>
        <v>0</v>
      </c>
      <c r="O9" s="9">
        <f>IF(AND(TableauCommission[[#This Row],[Projet d''installation en Région Grand Est (Uniquement Med G)]]&lt;&gt;"",TableauCommission[[#This Row],[Projet d''installation en Région Grand Est (Uniquement Med G)]]&lt;&gt;"Non", TableauCommission[[#This Row],[Projet d''installation en Région Grand Est (Uniquement Med G)]]&lt;&gt;"non",TableauCommission[[#This Row],[Projet d''installation en Région Grand Est (Uniquement Med G)]]&lt;&gt;"NON"), $T$18, 0)</f>
        <v>0</v>
      </c>
      <c r="P9" s="8">
        <f>IF(TableauCommission[[#This Row],[Lettre de motivation]]="Insuffisante",$T$19,IF(TableauCommission[[#This Row],[Lettre de motivation]]="Cohérente",$U$19,IF(TableauCommission[[#This Row],[Lettre de motivation]]="Très cohérente",$V$19,0)))</f>
        <v>0</v>
      </c>
      <c r="Q9" s="9">
        <f t="shared" si="0"/>
        <v>0</v>
      </c>
      <c r="S9" s="15" t="s">
        <v>89</v>
      </c>
      <c r="T9" s="13">
        <v>10</v>
      </c>
      <c r="U9" s="2"/>
      <c r="V9" s="2"/>
    </row>
    <row r="10" spans="2:22" x14ac:dyDescent="0.25">
      <c r="B10" s="8">
        <f>IF(TableauCommission[Dernière année de Phase d''Appronfondissement (P2) - Si grisé ne pas remplir]="Oui",$T$5,0)</f>
        <v>0</v>
      </c>
      <c r="C10" s="8">
        <f>IF(TableauCommission[Stage demandé dans le Grand Est]="Oui",$T$6,0)</f>
        <v>0</v>
      </c>
      <c r="D10" s="8">
        <f>IF(TableauCommission[Lettre de Soutien du Coordonnateur/pilote FST ou option ou autre HU de la spécialité jointe au dossier]="Oui",$T$7,0)</f>
        <v>0</v>
      </c>
      <c r="E10" s="11">
        <f>IF(TableauCommission[[#This Row],[Centre de référence]]="Oui",$T$8,0)</f>
        <v>0</v>
      </c>
      <c r="F10" s="11">
        <f>IF(AND(TableauCommission[[#This Row],[Technique ou pathologie non disponible dans le Grand Est - A préciser]]&lt;&gt;"", TableauCommission[[#This Row],[Technique ou pathologie non disponible dans le Grand Est - A préciser]]&lt;&gt;"Non",TableauCommission[[#This Row],[Technique ou pathologie non disponible dans le Grand Est - A préciser]]&lt;&gt;"non", TableauCommission[[#This Row],[Technique ou pathologie non disponible dans le Grand Est - A préciser]]&lt;&gt;"NON"), $T$9, 0)</f>
        <v>0</v>
      </c>
      <c r="G10" s="11">
        <f>IF(AND(TableauCommission[Publications (1er ou 2ème auteur) Précisez titre/sujet (non obligatoire)]&lt;&gt;"", TableauCommission[Publications (1er ou 2ème auteur) Précisez titre/sujet (non obligatoire)]&lt;&gt;"Non", TableauCommission[Publications (1er ou 2ème auteur) Précisez titre/sujet (non obligatoire)]&lt;&gt;"non", TableauCommission[Publications (1er ou 2ème auteur) Précisez titre/sujet (non obligatoire)]&lt;&gt;"NON"), $T$10, 0)</f>
        <v>0</v>
      </c>
      <c r="H10" s="11">
        <f>IF(TableauCommission[Master 2 validé (non obligatoire)]="Oui",$T$11,0)</f>
        <v>0</v>
      </c>
      <c r="I10" s="8">
        <f>IF(AND(TableauCommission[Représentation (Faculté, CHRU, ARS) A préciser]&lt;&gt;"",TableauCommission[Représentation (Faculté, CHRU, ARS) A préciser]&lt;&gt;"Non", TableauCommission[Représentation (Faculté, CHRU, ARS) A préciser]&lt;&gt;"non", TableauCommission[Représentation (Faculté, CHRU, ARS) A préciser]&lt;&gt;"NON"), $T$12, 0)</f>
        <v>0</v>
      </c>
      <c r="J10" s="8">
        <f>IF(AND(TableauCommission[Participation associative pendant l''internat - A préciser]&lt;&gt;"", TableauCommission[Participation associative pendant l''internat - A préciser]&lt;&gt;"Non",TableauCommission[Participation associative pendant l''internat - A préciser]&lt;&gt;"non",TableauCommission[Participation associative pendant l''internat - A préciser]&lt;&gt;"NON"), $T$13, 0)</f>
        <v>0</v>
      </c>
      <c r="K10" s="11">
        <f>IF(TableauCommission[Post-DES en région Grand Est (Uniquement pour les DJ)]&lt;&gt;"",$T$14,0)</f>
        <v>0</v>
      </c>
      <c r="L10" s="8">
        <f>IF(TableauCommission[Stages réalisés en zone sous-dense (Uniquement pour Med G)]=0,0,IF(TableauCommission[Stages réalisés en zone sous-dense (Uniquement pour Med G)]=1,10,IF(TableauCommission[Stages réalisés en zone sous-dense (Uniquement pour Med G)]=2,5,0)))</f>
        <v>0</v>
      </c>
      <c r="M10" s="11">
        <f>IF(TableauCommission[[#This Row],[Post-DES en région Grand Est (Uniquement pour les DJ)]]="Oui",$T$16,0)</f>
        <v>0</v>
      </c>
      <c r="N10" s="11">
        <f>IF(AND(TableauCommission[[#This Row],[Projet scientifique associé (à argumenter, titre exact et/ou thèse multi-sites - avec justificatif) pour les spécialités hors Med G]]&lt;&gt;"",TableauCommission[[#This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G]]&lt;&gt;"NON"), $T$17, 0)</f>
        <v>0</v>
      </c>
      <c r="O10" s="11">
        <f>IF(AND(TableauCommission[[#This Row],[Projet d''installation en Région Grand Est (Uniquement Med G)]]&lt;&gt;"",TableauCommission[[#This Row],[Projet d''installation en Région Grand Est (Uniquement Med G)]]&lt;&gt;"Non", TableauCommission[[#This Row],[Projet d''installation en Région Grand Est (Uniquement Med G)]]&lt;&gt;"non",TableauCommission[[#This Row],[Projet d''installation en Région Grand Est (Uniquement Med G)]]&lt;&gt;"NON"), $T$18, 0)</f>
        <v>0</v>
      </c>
      <c r="P10" s="11">
        <f>IF(TableauCommission[[#This Row],[Lettre de motivation]]="Insuffisante",$T$19,IF(TableauCommission[[#This Row],[Lettre de motivation]]="Cohérente",$U$19,IF(TableauCommission[[#This Row],[Lettre de motivation]]="Très cohérente",$V$19,0)))</f>
        <v>0</v>
      </c>
      <c r="Q10" s="8">
        <f t="shared" si="0"/>
        <v>0</v>
      </c>
      <c r="S10" s="15" t="s">
        <v>81</v>
      </c>
      <c r="T10" s="13">
        <v>10</v>
      </c>
      <c r="U10" s="2"/>
      <c r="V10" s="2"/>
    </row>
    <row r="11" spans="2:22" x14ac:dyDescent="0.25">
      <c r="B11" s="9">
        <f>IF(TableauCommission[Dernière année de Phase d''Appronfondissement (P2) - Si grisé ne pas remplir]="Oui",$T$5,0)</f>
        <v>0</v>
      </c>
      <c r="C11" s="9">
        <f>IF(TableauCommission[Stage demandé dans le Grand Est]="Oui",$T$6,0)</f>
        <v>0</v>
      </c>
      <c r="D11" s="9">
        <f>IF(TableauCommission[Lettre de Soutien du Coordonnateur/pilote FST ou option ou autre HU de la spécialité jointe au dossier]="Oui",$T$7,0)</f>
        <v>0</v>
      </c>
      <c r="E11" s="12">
        <f>IF(TableauCommission[[#This Row],[Centre de référence]]="Oui",$T$8,0)</f>
        <v>0</v>
      </c>
      <c r="F11" s="12">
        <f>IF(AND(TableauCommission[[#This Row],[Technique ou pathologie non disponible dans le Grand Est - A préciser]]&lt;&gt;"", TableauCommission[[#This Row],[Technique ou pathologie non disponible dans le Grand Est - A préciser]]&lt;&gt;"Non",TableauCommission[[#This Row],[Technique ou pathologie non disponible dans le Grand Est - A préciser]]&lt;&gt;"non", TableauCommission[[#This Row],[Technique ou pathologie non disponible dans le Grand Est - A préciser]]&lt;&gt;"NON"), $T$9, 0)</f>
        <v>0</v>
      </c>
      <c r="G11" s="12">
        <f>IF(AND(TableauCommission[Publications (1er ou 2ème auteur) Précisez titre/sujet (non obligatoire)]&lt;&gt;"", TableauCommission[Publications (1er ou 2ème auteur) Précisez titre/sujet (non obligatoire)]&lt;&gt;"Non", TableauCommission[Publications (1er ou 2ème auteur) Précisez titre/sujet (non obligatoire)]&lt;&gt;"non", TableauCommission[Publications (1er ou 2ème auteur) Précisez titre/sujet (non obligatoire)]&lt;&gt;"NON"), $T$10, 0)</f>
        <v>0</v>
      </c>
      <c r="H11" s="12">
        <f>IF(TableauCommission[Master 2 validé (non obligatoire)]="Oui",$T$11,0)</f>
        <v>0</v>
      </c>
      <c r="I11" s="9">
        <f>IF(AND(TableauCommission[Représentation (Faculté, CHRU, ARS) A préciser]&lt;&gt;"",TableauCommission[Représentation (Faculté, CHRU, ARS) A préciser]&lt;&gt;"Non", TableauCommission[Représentation (Faculté, CHRU, ARS) A préciser]&lt;&gt;"non", TableauCommission[Représentation (Faculté, CHRU, ARS) A préciser]&lt;&gt;"NON"), $T$12, 0)</f>
        <v>0</v>
      </c>
      <c r="J11" s="9">
        <f>IF(AND(TableauCommission[Participation associative pendant l''internat - A préciser]&lt;&gt;"", TableauCommission[Participation associative pendant l''internat - A préciser]&lt;&gt;"Non",TableauCommission[Participation associative pendant l''internat - A préciser]&lt;&gt;"non",TableauCommission[Participation associative pendant l''internat - A préciser]&lt;&gt;"NON"), $T$13, 0)</f>
        <v>0</v>
      </c>
      <c r="K11" s="12">
        <f>IF(TableauCommission[Post-DES en région Grand Est (Uniquement pour les DJ)]&lt;&gt;"",$T$14,0)</f>
        <v>0</v>
      </c>
      <c r="L11" s="9">
        <f>IF(TableauCommission[Stages réalisés en zone sous-dense (Uniquement pour Med G)]=0,0,IF(TableauCommission[Stages réalisés en zone sous-dense (Uniquement pour Med G)]=1,10,IF(TableauCommission[Stages réalisés en zone sous-dense (Uniquement pour Med G)]=2,5,0)))</f>
        <v>0</v>
      </c>
      <c r="M11" s="12">
        <f>IF(TableauCommission[[#This Row],[Post-DES en région Grand Est (Uniquement pour les DJ)]]="Oui",$T$16,0)</f>
        <v>0</v>
      </c>
      <c r="N11" s="12">
        <f>IF(AND(TableauCommission[[#This Row],[Projet scientifique associé (à argumenter, titre exact et/ou thèse multi-sites - avec justificatif) pour les spécialités hors Med G]]&lt;&gt;"",TableauCommission[[#This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G]]&lt;&gt;"NON"), $T$17, 0)</f>
        <v>0</v>
      </c>
      <c r="O11" s="12">
        <f>IF(AND(TableauCommission[[#This Row],[Projet d''installation en Région Grand Est (Uniquement Med G)]]&lt;&gt;"",TableauCommission[[#This Row],[Projet d''installation en Région Grand Est (Uniquement Med G)]]&lt;&gt;"Non", TableauCommission[[#This Row],[Projet d''installation en Région Grand Est (Uniquement Med G)]]&lt;&gt;"non",TableauCommission[[#This Row],[Projet d''installation en Région Grand Est (Uniquement Med G)]]&lt;&gt;"NON"), $T$18, 0)</f>
        <v>0</v>
      </c>
      <c r="P11" s="12">
        <f>IF(TableauCommission[[#This Row],[Lettre de motivation]]="Insuffisante",$T$19,IF(TableauCommission[[#This Row],[Lettre de motivation]]="Cohérente",$U$19,IF(TableauCommission[[#This Row],[Lettre de motivation]]="Très cohérente",$V$19,0)))</f>
        <v>0</v>
      </c>
      <c r="Q11" s="9">
        <f t="shared" si="0"/>
        <v>0</v>
      </c>
      <c r="S11" s="15" t="s">
        <v>82</v>
      </c>
      <c r="T11" s="13">
        <v>10</v>
      </c>
      <c r="U11" s="2"/>
      <c r="V11" s="2"/>
    </row>
    <row r="12" spans="2:22" x14ac:dyDescent="0.25">
      <c r="B12" s="12">
        <f>IF(TableauCommission[Dernière année de Phase d''Appronfondissement (P2) - Si grisé ne pas remplir]="Oui",$T$5,0)</f>
        <v>0</v>
      </c>
      <c r="C12" s="12">
        <f>IF(TableauCommission[Stage demandé dans le Grand Est]="Oui",$T$6,0)</f>
        <v>0</v>
      </c>
      <c r="D12" s="12">
        <f>IF(TableauCommission[Lettre de Soutien du Coordonnateur/pilote FST ou option ou autre HU de la spécialité jointe au dossier]="Oui",$T$7,0)</f>
        <v>0</v>
      </c>
      <c r="E12" s="12">
        <f>IF(TableauCommission[[#This Row],[Centre de référence]]="Oui",$T$8,0)</f>
        <v>0</v>
      </c>
      <c r="F12" s="12">
        <f>IF(AND(TableauCommission[[#This Row],[Technique ou pathologie non disponible dans le Grand Est - A préciser]]&lt;&gt;"", TableauCommission[[#This Row],[Technique ou pathologie non disponible dans le Grand Est - A préciser]]&lt;&gt;"Non",TableauCommission[[#This Row],[Technique ou pathologie non disponible dans le Grand Est - A préciser]]&lt;&gt;"non", TableauCommission[[#This Row],[Technique ou pathologie non disponible dans le Grand Est - A préciser]]&lt;&gt;"NON"), $T$9, 0)</f>
        <v>0</v>
      </c>
      <c r="G12" s="12">
        <f>IF(AND(TableauCommission[Publications (1er ou 2ème auteur) Précisez titre/sujet (non obligatoire)]&lt;&gt;"", TableauCommission[Publications (1er ou 2ème auteur) Précisez titre/sujet (non obligatoire)]&lt;&gt;"Non", TableauCommission[Publications (1er ou 2ème auteur) Précisez titre/sujet (non obligatoire)]&lt;&gt;"non", TableauCommission[Publications (1er ou 2ème auteur) Précisez titre/sujet (non obligatoire)]&lt;&gt;"NON"), $T$10, 0)</f>
        <v>0</v>
      </c>
      <c r="H12" s="12">
        <f>IF(TableauCommission[Master 2 validé (non obligatoire)]="Oui",$T$11,0)</f>
        <v>0</v>
      </c>
      <c r="I12" s="12">
        <f>IF(AND(TableauCommission[Représentation (Faculté, CHRU, ARS) A préciser]&lt;&gt;"",TableauCommission[Représentation (Faculté, CHRU, ARS) A préciser]&lt;&gt;"Non", TableauCommission[Représentation (Faculté, CHRU, ARS) A préciser]&lt;&gt;"non", TableauCommission[Représentation (Faculté, CHRU, ARS) A préciser]&lt;&gt;"NON"), $T$12, 0)</f>
        <v>0</v>
      </c>
      <c r="J12" s="12">
        <f>IF(AND(TableauCommission[Participation associative pendant l''internat - A préciser]&lt;&gt;"", TableauCommission[Participation associative pendant l''internat - A préciser]&lt;&gt;"Non",TableauCommission[Participation associative pendant l''internat - A préciser]&lt;&gt;"non",TableauCommission[Participation associative pendant l''internat - A préciser]&lt;&gt;"NON"), $T$13, 0)</f>
        <v>0</v>
      </c>
      <c r="K12" s="12">
        <f>IF(TableauCommission[Post-DES en région Grand Est (Uniquement pour les DJ)]&lt;&gt;"",$T$14,0)</f>
        <v>0</v>
      </c>
      <c r="L12" s="9">
        <f>IF(TableauCommission[Stages réalisés en zone sous-dense (Uniquement pour Med G)]=0,0,IF(TableauCommission[Stages réalisés en zone sous-dense (Uniquement pour Med G)]=1,10,IF(TableauCommission[Stages réalisés en zone sous-dense (Uniquement pour Med G)]=2,5,0)))</f>
        <v>0</v>
      </c>
      <c r="M12" s="12">
        <f>IF(TableauCommission[[#This Row],[Post-DES en région Grand Est (Uniquement pour les DJ)]]="Oui",$T$16,0)</f>
        <v>0</v>
      </c>
      <c r="N12" s="12">
        <f>IF(AND(TableauCommission[[#This Row],[Projet scientifique associé (à argumenter, titre exact et/ou thèse multi-sites - avec justificatif) pour les spécialités hors Med G]]&lt;&gt;"",TableauCommission[[#This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G]]&lt;&gt;"non", TableauCommission[[#This Row],[Projet scientifique associé (à argumenter, titre exact et/ou thèse multi-sites - avec justificatif) pour les spécialités hors Med G]]&lt;&gt;"NON"), $T$17, 0)</f>
        <v>0</v>
      </c>
      <c r="O12" s="12">
        <f>IF(AND(TableauCommission[[#This Row],[Projet d''installation en Région Grand Est (Uniquement Med G)]]&lt;&gt;"",TableauCommission[[#This Row],[Projet d''installation en Région Grand Est (Uniquement Med G)]]&lt;&gt;"Non", TableauCommission[[#This Row],[Projet d''installation en Région Grand Est (Uniquement Med G)]]&lt;&gt;"non",TableauCommission[[#This Row],[Projet d''installation en Région Grand Est (Uniquement Med G)]]&lt;&gt;"NON"), $T$18, 0)</f>
        <v>0</v>
      </c>
      <c r="P12" s="12">
        <f>IF(TableauCommission[[#This Row],[Lettre de motivation]]="Insuffisante",$T$19,IF(TableauCommission[[#This Row],[Lettre de motivation]]="Cohérente",$U$19,IF(TableauCommission[[#This Row],[Lettre de motivation]]="Très cohérente",$V$19,0)))</f>
        <v>0</v>
      </c>
      <c r="Q12" s="9">
        <f t="shared" si="0"/>
        <v>0</v>
      </c>
      <c r="S12" s="15" t="s">
        <v>83</v>
      </c>
      <c r="T12" s="13">
        <v>10</v>
      </c>
      <c r="U12" s="2"/>
      <c r="V12" s="2"/>
    </row>
    <row r="13" spans="2:22" x14ac:dyDescent="0.25">
      <c r="S13" s="15" t="s">
        <v>84</v>
      </c>
      <c r="T13" s="13">
        <v>5</v>
      </c>
      <c r="U13" s="2"/>
      <c r="V13" s="2"/>
    </row>
    <row r="14" spans="2:22" x14ac:dyDescent="0.25">
      <c r="S14" s="15" t="s">
        <v>85</v>
      </c>
      <c r="T14" s="13">
        <v>10</v>
      </c>
      <c r="U14" s="2"/>
      <c r="V14" s="2"/>
    </row>
    <row r="15" spans="2:22" x14ac:dyDescent="0.25">
      <c r="S15" s="15" t="s">
        <v>86</v>
      </c>
      <c r="T15" s="13">
        <v>0</v>
      </c>
      <c r="U15" s="2">
        <v>10</v>
      </c>
      <c r="V15" s="2">
        <v>5</v>
      </c>
    </row>
    <row r="16" spans="2:22" x14ac:dyDescent="0.25">
      <c r="S16" s="15" t="s">
        <v>87</v>
      </c>
      <c r="T16" s="13">
        <v>15</v>
      </c>
      <c r="U16" s="2"/>
      <c r="V16" s="2"/>
    </row>
    <row r="17" spans="19:22" x14ac:dyDescent="0.25">
      <c r="S17" s="15" t="s">
        <v>90</v>
      </c>
      <c r="T17" s="13">
        <v>10</v>
      </c>
      <c r="U17" s="2"/>
      <c r="V17" s="2"/>
    </row>
    <row r="18" spans="19:22" x14ac:dyDescent="0.25">
      <c r="S18" s="15" t="s">
        <v>91</v>
      </c>
      <c r="T18" s="13">
        <v>10</v>
      </c>
      <c r="U18" s="2"/>
      <c r="V18" s="2"/>
    </row>
    <row r="19" spans="19:22" x14ac:dyDescent="0.25">
      <c r="S19" s="15" t="s">
        <v>92</v>
      </c>
      <c r="T19" s="13">
        <v>0</v>
      </c>
      <c r="U19" s="2">
        <v>5</v>
      </c>
      <c r="V19" s="2">
        <v>10</v>
      </c>
    </row>
  </sheetData>
  <mergeCells count="1">
    <mergeCell ref="C1:E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3703-367C-4A85-9A25-9487C530F53D}">
  <sheetPr>
    <pageSetUpPr fitToPage="1"/>
  </sheetPr>
  <dimension ref="A6:J62"/>
  <sheetViews>
    <sheetView workbookViewId="0">
      <selection activeCell="G56" sqref="G56"/>
    </sheetView>
  </sheetViews>
  <sheetFormatPr baseColWidth="10" defaultRowHeight="15" x14ac:dyDescent="0.25"/>
  <cols>
    <col min="1" max="1" width="16.42578125" customWidth="1"/>
    <col min="2" max="2" width="14.42578125" customWidth="1"/>
    <col min="3" max="3" width="20.85546875" customWidth="1"/>
    <col min="4" max="4" width="23.85546875" customWidth="1"/>
    <col min="5" max="5" width="19" customWidth="1"/>
    <col min="6" max="6" width="17" customWidth="1"/>
    <col min="7" max="7" width="26.42578125" customWidth="1"/>
  </cols>
  <sheetData>
    <row r="6" spans="1:6" ht="77.25" customHeight="1" x14ac:dyDescent="0.25">
      <c r="A6" s="91" t="s">
        <v>127</v>
      </c>
      <c r="B6" s="91"/>
      <c r="C6" s="91"/>
      <c r="D6" s="91"/>
      <c r="E6" s="91"/>
      <c r="F6" s="91"/>
    </row>
    <row r="8" spans="1:6" ht="25.5" x14ac:dyDescent="0.25">
      <c r="A8" s="29" t="s">
        <v>109</v>
      </c>
      <c r="B8" s="29" t="s">
        <v>128</v>
      </c>
      <c r="C8" s="30" t="s">
        <v>2</v>
      </c>
      <c r="D8" s="30" t="s">
        <v>111</v>
      </c>
      <c r="E8" s="30" t="s">
        <v>112</v>
      </c>
      <c r="F8" s="31" t="s">
        <v>113</v>
      </c>
    </row>
    <row r="9" spans="1:6" x14ac:dyDescent="0.25">
      <c r="A9" s="41">
        <f>'Tableau commission'!B5</f>
        <v>0</v>
      </c>
      <c r="B9" s="51">
        <f>'Tableau commission'!G5</f>
        <v>0</v>
      </c>
      <c r="C9" s="42">
        <f>'Tableau commission'!E5</f>
        <v>0</v>
      </c>
      <c r="D9" s="42">
        <f>'Tableau commission'!J5</f>
        <v>0</v>
      </c>
      <c r="E9" s="42">
        <f>'Tableau commission'!H5</f>
        <v>0</v>
      </c>
      <c r="F9" s="43">
        <f>'Tableau commission'!AE5</f>
        <v>0</v>
      </c>
    </row>
    <row r="10" spans="1:6" x14ac:dyDescent="0.25">
      <c r="A10" s="41">
        <f>'Tableau commission'!B6</f>
        <v>0</v>
      </c>
      <c r="B10" s="51">
        <f>'Tableau commission'!G6</f>
        <v>0</v>
      </c>
      <c r="C10" s="42">
        <f>'Tableau commission'!E6</f>
        <v>0</v>
      </c>
      <c r="D10" s="42">
        <f>'Tableau commission'!J6</f>
        <v>0</v>
      </c>
      <c r="E10" s="42">
        <f>'Tableau commission'!H6</f>
        <v>0</v>
      </c>
      <c r="F10" s="43">
        <f>'Tableau commission'!AE6</f>
        <v>0</v>
      </c>
    </row>
    <row r="11" spans="1:6" x14ac:dyDescent="0.25">
      <c r="A11" s="41">
        <f>'Tableau commission'!B7</f>
        <v>0</v>
      </c>
      <c r="B11" s="51">
        <f>'Tableau commission'!G7</f>
        <v>0</v>
      </c>
      <c r="C11" s="42">
        <f>'Tableau commission'!E7</f>
        <v>0</v>
      </c>
      <c r="D11" s="42">
        <f>'Tableau commission'!J7</f>
        <v>0</v>
      </c>
      <c r="E11" s="42">
        <f>'Tableau commission'!H7</f>
        <v>0</v>
      </c>
      <c r="F11" s="43">
        <f>'Tableau commission'!AE7</f>
        <v>0</v>
      </c>
    </row>
    <row r="12" spans="1:6" x14ac:dyDescent="0.25">
      <c r="A12" s="41">
        <f>'Tableau commission'!B8</f>
        <v>0</v>
      </c>
      <c r="B12" s="51">
        <f>'Tableau commission'!G8</f>
        <v>0</v>
      </c>
      <c r="C12" s="42">
        <f>'Tableau commission'!E8</f>
        <v>0</v>
      </c>
      <c r="D12" s="42">
        <f>'Tableau commission'!J8</f>
        <v>0</v>
      </c>
      <c r="E12" s="42">
        <f>'Tableau commission'!H8</f>
        <v>0</v>
      </c>
      <c r="F12" s="43">
        <f>'Tableau commission'!AE8</f>
        <v>0</v>
      </c>
    </row>
    <row r="13" spans="1:6" x14ac:dyDescent="0.25">
      <c r="A13" s="44">
        <f>'Tableau commission'!B9</f>
        <v>0</v>
      </c>
      <c r="B13" s="52">
        <f>'Tableau commission'!G9</f>
        <v>0</v>
      </c>
      <c r="C13" s="45">
        <f>'Tableau commission'!E9</f>
        <v>0</v>
      </c>
      <c r="D13" s="45">
        <f>'Tableau commission'!J9</f>
        <v>0</v>
      </c>
      <c r="E13" s="45">
        <f>'Tableau commission'!H9</f>
        <v>0</v>
      </c>
      <c r="F13" s="43">
        <f>'Tableau commission'!AE9</f>
        <v>0</v>
      </c>
    </row>
    <row r="14" spans="1:6" x14ac:dyDescent="0.25">
      <c r="A14" s="44">
        <f>'Tableau commission'!B10</f>
        <v>0</v>
      </c>
      <c r="B14" s="52">
        <f>'Tableau commission'!G10</f>
        <v>0</v>
      </c>
      <c r="C14" s="45">
        <f>'Tableau commission'!E10</f>
        <v>0</v>
      </c>
      <c r="D14" s="45">
        <f>'Tableau commission'!J10</f>
        <v>0</v>
      </c>
      <c r="E14" s="45">
        <f>'Tableau commission'!H10</f>
        <v>0</v>
      </c>
      <c r="F14" s="43">
        <f>'Tableau commission'!AE10</f>
        <v>0</v>
      </c>
    </row>
    <row r="15" spans="1:6" x14ac:dyDescent="0.25">
      <c r="A15" s="44">
        <f>'Tableau commission'!B11</f>
        <v>0</v>
      </c>
      <c r="B15" s="52">
        <f>'Tableau commission'!G11</f>
        <v>0</v>
      </c>
      <c r="C15" s="45">
        <f>'Tableau commission'!E11</f>
        <v>0</v>
      </c>
      <c r="D15" s="45">
        <f>'Tableau commission'!J11</f>
        <v>0</v>
      </c>
      <c r="E15" s="45">
        <f>'Tableau commission'!H11</f>
        <v>0</v>
      </c>
      <c r="F15" s="43">
        <f>'Tableau commission'!AE11</f>
        <v>0</v>
      </c>
    </row>
    <row r="16" spans="1:6" x14ac:dyDescent="0.25">
      <c r="A16" s="44">
        <f>'Tableau commission'!B12</f>
        <v>0</v>
      </c>
      <c r="B16" s="52">
        <f>'Tableau commission'!G12</f>
        <v>0</v>
      </c>
      <c r="C16" s="45">
        <f>'Tableau commission'!E12</f>
        <v>0</v>
      </c>
      <c r="D16" s="45">
        <f>'Tableau commission'!J12</f>
        <v>0</v>
      </c>
      <c r="E16" s="45">
        <f>'Tableau commission'!H12</f>
        <v>0</v>
      </c>
      <c r="F16" s="43">
        <f>'Tableau commission'!AE12</f>
        <v>0</v>
      </c>
    </row>
    <row r="17" spans="1:6" x14ac:dyDescent="0.25">
      <c r="A17" s="44">
        <f>'Tableau commission'!B13</f>
        <v>0</v>
      </c>
      <c r="B17" s="52">
        <f>'Tableau commission'!F13</f>
        <v>0</v>
      </c>
      <c r="C17" s="46">
        <f>'Tableau commission'!D13</f>
        <v>0</v>
      </c>
      <c r="D17" s="46">
        <f>'Tableau commission'!H13</f>
        <v>0</v>
      </c>
      <c r="E17" s="46">
        <f>'Tableau commission'!AB13</f>
        <v>0</v>
      </c>
      <c r="F17" s="43">
        <f>'Tableau commission'!AD13</f>
        <v>0</v>
      </c>
    </row>
    <row r="18" spans="1:6" x14ac:dyDescent="0.25">
      <c r="A18" s="44">
        <f>'Tableau commission'!B14</f>
        <v>0</v>
      </c>
      <c r="B18" s="52">
        <f>'Tableau commission'!F14</f>
        <v>0</v>
      </c>
      <c r="C18" s="46">
        <f>'Tableau commission'!D14</f>
        <v>0</v>
      </c>
      <c r="D18" s="46">
        <f>'Tableau commission'!H14</f>
        <v>0</v>
      </c>
      <c r="E18" s="46">
        <f>'Tableau commission'!AB14</f>
        <v>0</v>
      </c>
      <c r="F18" s="43">
        <f>'Tableau commission'!AD14</f>
        <v>0</v>
      </c>
    </row>
    <row r="19" spans="1:6" x14ac:dyDescent="0.25">
      <c r="A19" s="44">
        <f>'Tableau commission'!B15</f>
        <v>0</v>
      </c>
      <c r="B19" s="52">
        <f>'Tableau commission'!F15</f>
        <v>0</v>
      </c>
      <c r="C19" s="46">
        <f>'Tableau commission'!D15</f>
        <v>0</v>
      </c>
      <c r="D19" s="46">
        <f>'Tableau commission'!H15</f>
        <v>0</v>
      </c>
      <c r="E19" s="46">
        <f>'Tableau commission'!AB15</f>
        <v>0</v>
      </c>
      <c r="F19" s="43">
        <f>'Tableau commission'!AD15</f>
        <v>0</v>
      </c>
    </row>
    <row r="20" spans="1:6" x14ac:dyDescent="0.25">
      <c r="A20" s="44">
        <f>'Tableau commission'!B16</f>
        <v>0</v>
      </c>
      <c r="B20" s="52">
        <f>'Tableau commission'!F16</f>
        <v>0</v>
      </c>
      <c r="C20" s="45">
        <f>'Tableau commission'!D16</f>
        <v>0</v>
      </c>
      <c r="D20" s="45">
        <f>'Tableau commission'!H16</f>
        <v>0</v>
      </c>
      <c r="E20" s="45">
        <f>'Tableau commission'!AB16</f>
        <v>0</v>
      </c>
      <c r="F20" s="43">
        <f>'Tableau commission'!AD16</f>
        <v>0</v>
      </c>
    </row>
    <row r="21" spans="1:6" x14ac:dyDescent="0.25">
      <c r="A21" s="44">
        <f>'Tableau commission'!B17</f>
        <v>0</v>
      </c>
      <c r="B21" s="52">
        <f>'Tableau commission'!F17</f>
        <v>0</v>
      </c>
      <c r="C21" s="45">
        <f>'Tableau commission'!D17</f>
        <v>0</v>
      </c>
      <c r="D21" s="45">
        <f>'Tableau commission'!H17</f>
        <v>0</v>
      </c>
      <c r="E21" s="45">
        <f>'Tableau commission'!AB17</f>
        <v>0</v>
      </c>
      <c r="F21" s="43">
        <f>'Tableau commission'!AD17</f>
        <v>0</v>
      </c>
    </row>
    <row r="22" spans="1:6" x14ac:dyDescent="0.25">
      <c r="A22" s="44">
        <f>'Tableau commission'!B18</f>
        <v>0</v>
      </c>
      <c r="B22" s="52">
        <f>'Tableau commission'!F18</f>
        <v>0</v>
      </c>
      <c r="C22" s="45">
        <f>'Tableau commission'!D18</f>
        <v>0</v>
      </c>
      <c r="D22" s="45">
        <f>'Tableau commission'!H18</f>
        <v>0</v>
      </c>
      <c r="E22" s="45">
        <f>'Tableau commission'!AB18</f>
        <v>0</v>
      </c>
      <c r="F22" s="43">
        <f>'Tableau commission'!AD18</f>
        <v>0</v>
      </c>
    </row>
    <row r="23" spans="1:6" x14ac:dyDescent="0.25">
      <c r="A23" s="44">
        <f>'Tableau commission'!B19</f>
        <v>0</v>
      </c>
      <c r="B23" s="52">
        <f>'Tableau commission'!F19</f>
        <v>0</v>
      </c>
      <c r="C23" s="45">
        <f>'Tableau commission'!D19</f>
        <v>0</v>
      </c>
      <c r="D23" s="45">
        <f>'Tableau commission'!H19</f>
        <v>0</v>
      </c>
      <c r="E23" s="45">
        <f>'Tableau commission'!AB19</f>
        <v>0</v>
      </c>
      <c r="F23" s="43">
        <f>'Tableau commission'!AD19</f>
        <v>0</v>
      </c>
    </row>
    <row r="24" spans="1:6" x14ac:dyDescent="0.25">
      <c r="A24" s="44">
        <f>'Tableau commission'!B20</f>
        <v>0</v>
      </c>
      <c r="B24" s="52">
        <f>'Tableau commission'!F20</f>
        <v>0</v>
      </c>
      <c r="C24" s="45">
        <f>'Tableau commission'!D20</f>
        <v>0</v>
      </c>
      <c r="D24" s="45">
        <f>'Tableau commission'!H20</f>
        <v>0</v>
      </c>
      <c r="E24" s="45">
        <f>'Tableau commission'!AB20</f>
        <v>0</v>
      </c>
      <c r="F24" s="43">
        <f>'Tableau commission'!AD20</f>
        <v>0</v>
      </c>
    </row>
    <row r="25" spans="1:6" x14ac:dyDescent="0.25">
      <c r="A25" s="44">
        <f>'Tableau commission'!B21</f>
        <v>0</v>
      </c>
      <c r="B25" s="52">
        <f>'Tableau commission'!F21</f>
        <v>0</v>
      </c>
      <c r="C25" s="45">
        <f>'Tableau commission'!D21</f>
        <v>0</v>
      </c>
      <c r="D25" s="45">
        <f>'Tableau commission'!H21</f>
        <v>0</v>
      </c>
      <c r="E25" s="45">
        <f>'Tableau commission'!AB21</f>
        <v>0</v>
      </c>
      <c r="F25" s="43">
        <f>'Tableau commission'!AD21</f>
        <v>0</v>
      </c>
    </row>
    <row r="26" spans="1:6" x14ac:dyDescent="0.25">
      <c r="A26" s="44">
        <f>'Tableau commission'!B22</f>
        <v>0</v>
      </c>
      <c r="B26" s="52">
        <f>'Tableau commission'!F22</f>
        <v>0</v>
      </c>
      <c r="C26" s="45">
        <f>'Tableau commission'!D22</f>
        <v>0</v>
      </c>
      <c r="D26" s="45">
        <f>'Tableau commission'!H22</f>
        <v>0</v>
      </c>
      <c r="E26" s="45">
        <f>'Tableau commission'!AB22</f>
        <v>0</v>
      </c>
      <c r="F26" s="43">
        <f>'Tableau commission'!AD22</f>
        <v>0</v>
      </c>
    </row>
    <row r="27" spans="1:6" x14ac:dyDescent="0.25">
      <c r="A27" s="44">
        <f>'Tableau commission'!B23</f>
        <v>0</v>
      </c>
      <c r="B27" s="52">
        <f>'Tableau commission'!F23</f>
        <v>0</v>
      </c>
      <c r="C27" s="45">
        <f>'Tableau commission'!D23</f>
        <v>0</v>
      </c>
      <c r="D27" s="45">
        <f>'Tableau commission'!H23</f>
        <v>0</v>
      </c>
      <c r="E27" s="45">
        <f>'Tableau commission'!AB23</f>
        <v>0</v>
      </c>
      <c r="F27" s="43">
        <f>'Tableau commission'!AD23</f>
        <v>0</v>
      </c>
    </row>
    <row r="28" spans="1:6" x14ac:dyDescent="0.25">
      <c r="A28" s="44">
        <f>'Tableau commission'!B24</f>
        <v>0</v>
      </c>
      <c r="B28" s="52">
        <f>'Tableau commission'!F24</f>
        <v>0</v>
      </c>
      <c r="C28" s="45">
        <f>'Tableau commission'!D24</f>
        <v>0</v>
      </c>
      <c r="D28" s="45">
        <f>'Tableau commission'!H24</f>
        <v>0</v>
      </c>
      <c r="E28" s="45">
        <f>'Tableau commission'!AB24</f>
        <v>0</v>
      </c>
      <c r="F28" s="43">
        <f>'Tableau commission'!AD24</f>
        <v>0</v>
      </c>
    </row>
    <row r="29" spans="1:6" x14ac:dyDescent="0.25">
      <c r="A29" s="44">
        <f>'Tableau commission'!B25</f>
        <v>0</v>
      </c>
      <c r="B29" s="52">
        <f>'Tableau commission'!F25</f>
        <v>0</v>
      </c>
      <c r="C29" s="45">
        <f>'Tableau commission'!D25</f>
        <v>0</v>
      </c>
      <c r="D29" s="45">
        <f>'Tableau commission'!H25</f>
        <v>0</v>
      </c>
      <c r="E29" s="45">
        <f>'Tableau commission'!AB25</f>
        <v>0</v>
      </c>
      <c r="F29" s="43">
        <f>'Tableau commission'!AD25</f>
        <v>0</v>
      </c>
    </row>
    <row r="30" spans="1:6" x14ac:dyDescent="0.25">
      <c r="A30" s="41">
        <f>'Tableau commission'!B26</f>
        <v>0</v>
      </c>
      <c r="B30" s="51">
        <f>'Tableau commission'!F26</f>
        <v>0</v>
      </c>
      <c r="C30" s="42">
        <f>'Tableau commission'!D26</f>
        <v>0</v>
      </c>
      <c r="D30" s="42">
        <f>'Tableau commission'!H26</f>
        <v>0</v>
      </c>
      <c r="E30" s="42">
        <f>'Tableau commission'!AB26</f>
        <v>0</v>
      </c>
      <c r="F30" s="43">
        <f>'Tableau commission'!AD26</f>
        <v>0</v>
      </c>
    </row>
    <row r="31" spans="1:6" x14ac:dyDescent="0.25">
      <c r="A31" s="41">
        <f>'Tableau commission'!B27</f>
        <v>0</v>
      </c>
      <c r="B31" s="51">
        <f>'Tableau commission'!F27</f>
        <v>0</v>
      </c>
      <c r="C31" s="42">
        <f>'Tableau commission'!D27</f>
        <v>0</v>
      </c>
      <c r="D31" s="42">
        <f>'Tableau commission'!H27</f>
        <v>0</v>
      </c>
      <c r="E31" s="42">
        <f>'Tableau commission'!AB27</f>
        <v>0</v>
      </c>
      <c r="F31" s="43">
        <f>'Tableau commission'!AD27</f>
        <v>0</v>
      </c>
    </row>
    <row r="32" spans="1:6" x14ac:dyDescent="0.25">
      <c r="A32" s="41">
        <f>'Tableau commission'!B28</f>
        <v>0</v>
      </c>
      <c r="B32" s="51">
        <f>'Tableau commission'!F28</f>
        <v>0</v>
      </c>
      <c r="C32" s="42">
        <f>'Tableau commission'!D28</f>
        <v>0</v>
      </c>
      <c r="D32" s="42">
        <f>'Tableau commission'!H28</f>
        <v>0</v>
      </c>
      <c r="E32" s="42">
        <f>'Tableau commission'!AB28</f>
        <v>0</v>
      </c>
      <c r="F32" s="43">
        <f>'Tableau commission'!AD28</f>
        <v>0</v>
      </c>
    </row>
    <row r="33" spans="1:6" x14ac:dyDescent="0.25">
      <c r="A33" s="41">
        <f>'Tableau commission'!B29</f>
        <v>0</v>
      </c>
      <c r="B33" s="51">
        <f>'Tableau commission'!F29</f>
        <v>0</v>
      </c>
      <c r="C33" s="42">
        <f>'Tableau commission'!D29</f>
        <v>0</v>
      </c>
      <c r="D33" s="42">
        <f>'Tableau commission'!H29</f>
        <v>0</v>
      </c>
      <c r="E33" s="42">
        <f>'Tableau commission'!AB29</f>
        <v>0</v>
      </c>
      <c r="F33" s="43">
        <f>'Tableau commission'!AD29</f>
        <v>0</v>
      </c>
    </row>
    <row r="34" spans="1:6" x14ac:dyDescent="0.25">
      <c r="A34" s="41">
        <f>'Tableau commission'!B30</f>
        <v>0</v>
      </c>
      <c r="B34" s="51">
        <f>'Tableau commission'!F30</f>
        <v>0</v>
      </c>
      <c r="C34" s="42">
        <f>'Tableau commission'!D30</f>
        <v>0</v>
      </c>
      <c r="D34" s="42">
        <f>'Tableau commission'!H30</f>
        <v>0</v>
      </c>
      <c r="E34" s="42">
        <f>'Tableau commission'!AB30</f>
        <v>0</v>
      </c>
      <c r="F34" s="43">
        <f>'Tableau commission'!AD30</f>
        <v>0</v>
      </c>
    </row>
    <row r="35" spans="1:6" x14ac:dyDescent="0.25">
      <c r="A35" s="41">
        <f>'Tableau commission'!B31</f>
        <v>0</v>
      </c>
      <c r="B35" s="51">
        <f>'Tableau commission'!F31</f>
        <v>0</v>
      </c>
      <c r="C35" s="42">
        <f>'Tableau commission'!D31</f>
        <v>0</v>
      </c>
      <c r="D35" s="42">
        <f>'Tableau commission'!H31</f>
        <v>0</v>
      </c>
      <c r="E35" s="42">
        <f>'Tableau commission'!AB31</f>
        <v>0</v>
      </c>
      <c r="F35" s="43">
        <f>'Tableau commission'!AD31</f>
        <v>0</v>
      </c>
    </row>
    <row r="36" spans="1:6" x14ac:dyDescent="0.25">
      <c r="A36" s="41">
        <f>'Tableau commission'!B32</f>
        <v>0</v>
      </c>
      <c r="B36" s="51">
        <f>'Tableau commission'!F32</f>
        <v>0</v>
      </c>
      <c r="C36" s="42">
        <f>'Tableau commission'!D32</f>
        <v>0</v>
      </c>
      <c r="D36" s="42">
        <f>'Tableau commission'!H32</f>
        <v>0</v>
      </c>
      <c r="E36" s="42">
        <f>'Tableau commission'!AB32</f>
        <v>0</v>
      </c>
      <c r="F36" s="43">
        <f>'Tableau commission'!AD32</f>
        <v>0</v>
      </c>
    </row>
    <row r="37" spans="1:6" x14ac:dyDescent="0.25">
      <c r="A37" s="41">
        <f>'Tableau commission'!B33</f>
        <v>0</v>
      </c>
      <c r="B37" s="51">
        <f>'Tableau commission'!F33</f>
        <v>0</v>
      </c>
      <c r="C37" s="42">
        <f>'Tableau commission'!D33</f>
        <v>0</v>
      </c>
      <c r="D37" s="42">
        <f>'Tableau commission'!H33</f>
        <v>0</v>
      </c>
      <c r="E37" s="42">
        <f>'Tableau commission'!AB33</f>
        <v>0</v>
      </c>
      <c r="F37" s="43">
        <f>'Tableau commission'!AD33</f>
        <v>0</v>
      </c>
    </row>
    <row r="38" spans="1:6" x14ac:dyDescent="0.25">
      <c r="A38" s="41">
        <f>'Tableau commission'!B34</f>
        <v>0</v>
      </c>
      <c r="B38" s="51">
        <f>'Tableau commission'!F34</f>
        <v>0</v>
      </c>
      <c r="C38" s="42">
        <f>'Tableau commission'!D34</f>
        <v>0</v>
      </c>
      <c r="D38" s="42">
        <f>'Tableau commission'!H34</f>
        <v>0</v>
      </c>
      <c r="E38" s="42">
        <f>'Tableau commission'!AB34</f>
        <v>0</v>
      </c>
      <c r="F38" s="43">
        <f>'Tableau commission'!AD34</f>
        <v>0</v>
      </c>
    </row>
    <row r="39" spans="1:6" x14ac:dyDescent="0.25">
      <c r="A39" s="41">
        <f>'Tableau commission'!B35</f>
        <v>0</v>
      </c>
      <c r="B39" s="51">
        <f>'Tableau commission'!F35</f>
        <v>0</v>
      </c>
      <c r="C39" s="42">
        <f>'Tableau commission'!D35</f>
        <v>0</v>
      </c>
      <c r="D39" s="42">
        <f>'Tableau commission'!H35</f>
        <v>0</v>
      </c>
      <c r="E39" s="42">
        <f>'Tableau commission'!AB35</f>
        <v>0</v>
      </c>
      <c r="F39" s="43">
        <f>'Tableau commission'!AD35</f>
        <v>0</v>
      </c>
    </row>
    <row r="40" spans="1:6" x14ac:dyDescent="0.25">
      <c r="A40" s="41">
        <f>'Tableau commission'!B36</f>
        <v>0</v>
      </c>
      <c r="B40" s="51">
        <f>'Tableau commission'!F36</f>
        <v>0</v>
      </c>
      <c r="C40" s="42">
        <f>'Tableau commission'!D36</f>
        <v>0</v>
      </c>
      <c r="D40" s="42">
        <f>'Tableau commission'!H36</f>
        <v>0</v>
      </c>
      <c r="E40" s="42">
        <f>'Tableau commission'!AB36</f>
        <v>0</v>
      </c>
      <c r="F40" s="43">
        <f>'Tableau commission'!AD36</f>
        <v>0</v>
      </c>
    </row>
    <row r="41" spans="1:6" x14ac:dyDescent="0.25">
      <c r="A41" s="41">
        <f>'Tableau commission'!B37</f>
        <v>0</v>
      </c>
      <c r="B41" s="51">
        <f>'Tableau commission'!F37</f>
        <v>0</v>
      </c>
      <c r="C41" s="42">
        <f>'Tableau commission'!D37</f>
        <v>0</v>
      </c>
      <c r="D41" s="42">
        <f>'Tableau commission'!H37</f>
        <v>0</v>
      </c>
      <c r="E41" s="42">
        <f>'Tableau commission'!AB37</f>
        <v>0</v>
      </c>
      <c r="F41" s="43">
        <f>'Tableau commission'!AD37</f>
        <v>0</v>
      </c>
    </row>
    <row r="42" spans="1:6" x14ac:dyDescent="0.25">
      <c r="A42" s="41">
        <f>'Tableau commission'!B38</f>
        <v>0</v>
      </c>
      <c r="B42" s="51">
        <f>'Tableau commission'!F38</f>
        <v>0</v>
      </c>
      <c r="C42" s="42">
        <f>'Tableau commission'!D38</f>
        <v>0</v>
      </c>
      <c r="D42" s="42">
        <f>'Tableau commission'!H38</f>
        <v>0</v>
      </c>
      <c r="E42" s="42">
        <f>'Tableau commission'!AB38</f>
        <v>0</v>
      </c>
      <c r="F42" s="43">
        <f>'Tableau commission'!AD38</f>
        <v>0</v>
      </c>
    </row>
    <row r="43" spans="1:6" x14ac:dyDescent="0.25">
      <c r="A43" s="47">
        <f>'Tableau commission'!B39</f>
        <v>0</v>
      </c>
      <c r="B43" s="53">
        <f>'Tableau commission'!F39</f>
        <v>0</v>
      </c>
      <c r="C43" s="42">
        <f>'Tableau commission'!D39</f>
        <v>0</v>
      </c>
      <c r="D43" s="42">
        <f>'Tableau commission'!H39</f>
        <v>0</v>
      </c>
      <c r="E43" s="42">
        <f>'Tableau commission'!AB39</f>
        <v>0</v>
      </c>
      <c r="F43" s="43">
        <f>'Tableau commission'!AD39</f>
        <v>0</v>
      </c>
    </row>
    <row r="44" spans="1:6" x14ac:dyDescent="0.25">
      <c r="A44" s="48">
        <f>'Tableau commission'!B40</f>
        <v>0</v>
      </c>
      <c r="B44" s="54">
        <f>'Tableau commission'!F40</f>
        <v>0</v>
      </c>
      <c r="C44" s="49">
        <f>'Tableau commission'!D40</f>
        <v>0</v>
      </c>
      <c r="D44" s="49">
        <f>'Tableau commission'!H40</f>
        <v>0</v>
      </c>
      <c r="E44" s="49">
        <f>'Tableau commission'!AB40</f>
        <v>0</v>
      </c>
      <c r="F44" s="50">
        <f>'Tableau commission'!AD40</f>
        <v>0</v>
      </c>
    </row>
    <row r="46" spans="1:6" x14ac:dyDescent="0.25">
      <c r="A46" s="32" t="s">
        <v>114</v>
      </c>
    </row>
    <row r="48" spans="1:6" ht="25.5" x14ac:dyDescent="0.25">
      <c r="A48" s="55" t="s">
        <v>109</v>
      </c>
      <c r="B48" s="56" t="s">
        <v>110</v>
      </c>
      <c r="C48" s="56" t="s">
        <v>2</v>
      </c>
      <c r="D48" s="56" t="s">
        <v>111</v>
      </c>
      <c r="E48" s="56" t="s">
        <v>112</v>
      </c>
      <c r="F48" s="57" t="s">
        <v>113</v>
      </c>
    </row>
    <row r="49" spans="1:10" ht="30" customHeight="1" x14ac:dyDescent="0.25">
      <c r="A49" s="58"/>
      <c r="B49" s="59"/>
      <c r="C49" s="59"/>
      <c r="D49" s="59"/>
      <c r="E49" s="59"/>
      <c r="F49" s="60"/>
    </row>
    <row r="51" spans="1:10" x14ac:dyDescent="0.25">
      <c r="A51" s="33" t="s">
        <v>126</v>
      </c>
    </row>
    <row r="53" spans="1:10" x14ac:dyDescent="0.25">
      <c r="A53" s="61" t="s">
        <v>115</v>
      </c>
      <c r="B53" s="37"/>
      <c r="C53" s="37"/>
      <c r="D53" s="62" t="s">
        <v>116</v>
      </c>
      <c r="H53" s="38"/>
      <c r="J53" s="38"/>
    </row>
    <row r="54" spans="1:10" ht="15" customHeight="1" x14ac:dyDescent="0.25">
      <c r="A54" s="34" t="s">
        <v>118</v>
      </c>
      <c r="B54" s="34"/>
      <c r="C54" s="34"/>
      <c r="D54" s="39" t="s">
        <v>119</v>
      </c>
      <c r="H54" s="36"/>
      <c r="J54" s="36"/>
    </row>
    <row r="55" spans="1:10" ht="15.75" x14ac:dyDescent="0.25">
      <c r="A55" s="34" t="s">
        <v>121</v>
      </c>
      <c r="B55" s="34"/>
      <c r="C55" s="34"/>
      <c r="D55" s="34"/>
      <c r="E55" s="34"/>
      <c r="F55" s="34"/>
      <c r="G55" s="35"/>
      <c r="H55" s="35"/>
      <c r="J55" s="35"/>
    </row>
    <row r="56" spans="1:10" ht="60.75" customHeight="1" x14ac:dyDescent="0.25">
      <c r="A56" s="40"/>
      <c r="B56" s="40"/>
      <c r="C56" s="40"/>
      <c r="D56" s="40"/>
      <c r="E56" s="40"/>
      <c r="F56" s="40"/>
    </row>
    <row r="57" spans="1:10" x14ac:dyDescent="0.25">
      <c r="A57" s="62" t="s">
        <v>117</v>
      </c>
      <c r="F57" s="40"/>
    </row>
    <row r="58" spans="1:10" ht="15" customHeight="1" x14ac:dyDescent="0.25">
      <c r="A58" s="39" t="s">
        <v>120</v>
      </c>
      <c r="F58" s="40"/>
    </row>
    <row r="59" spans="1:10" ht="58.5" customHeight="1" x14ac:dyDescent="0.25"/>
    <row r="60" spans="1:10" x14ac:dyDescent="0.25">
      <c r="A60" s="63" t="s">
        <v>122</v>
      </c>
      <c r="B60" s="39"/>
      <c r="C60" s="39"/>
      <c r="D60" s="62" t="s">
        <v>123</v>
      </c>
    </row>
    <row r="61" spans="1:10" x14ac:dyDescent="0.25">
      <c r="A61" s="34" t="s">
        <v>124</v>
      </c>
      <c r="B61" s="34"/>
      <c r="C61" s="34"/>
      <c r="D61" s="39" t="s">
        <v>125</v>
      </c>
    </row>
    <row r="62" spans="1:10" ht="60" customHeight="1" x14ac:dyDescent="0.25"/>
  </sheetData>
  <mergeCells count="1">
    <mergeCell ref="A6:F6"/>
  </mergeCells>
  <pageMargins left="0.7" right="0.7" top="0.75" bottom="0.75" header="0.3" footer="0.3"/>
  <pageSetup paperSize="9" scale="69" fitToWidth="0" orientation="portrait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F15E-FA8B-490B-BF50-B009998B7590}">
  <dimension ref="B2:AH7"/>
  <sheetViews>
    <sheetView workbookViewId="0">
      <selection activeCell="F3" sqref="F3"/>
    </sheetView>
  </sheetViews>
  <sheetFormatPr baseColWidth="10" defaultRowHeight="15" x14ac:dyDescent="0.25"/>
  <cols>
    <col min="2" max="2" width="17.85546875" bestFit="1" customWidth="1"/>
    <col min="3" max="3" width="30.7109375" bestFit="1" customWidth="1"/>
    <col min="7" max="7" width="22.85546875" bestFit="1" customWidth="1"/>
    <col min="8" max="8" width="27.5703125" bestFit="1" customWidth="1"/>
    <col min="9" max="9" width="26.140625" customWidth="1"/>
    <col min="10" max="10" width="24.85546875" bestFit="1" customWidth="1"/>
    <col min="11" max="11" width="31" customWidth="1"/>
    <col min="12" max="12" width="20" customWidth="1"/>
    <col min="13" max="13" width="14.140625" customWidth="1"/>
  </cols>
  <sheetData>
    <row r="2" spans="2:34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2</v>
      </c>
      <c r="H2" t="s">
        <v>135</v>
      </c>
      <c r="I2" t="s">
        <v>136</v>
      </c>
      <c r="J2" t="s">
        <v>137</v>
      </c>
      <c r="K2" t="s">
        <v>138</v>
      </c>
      <c r="L2" t="s">
        <v>139</v>
      </c>
      <c r="M2" t="s">
        <v>140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2:34" x14ac:dyDescent="0.25">
      <c r="B3">
        <f>'Tableau commission'!B5</f>
        <v>0</v>
      </c>
      <c r="C3">
        <f>'Tableau commission'!C5</f>
        <v>0</v>
      </c>
      <c r="D3" t="str">
        <f>IF('Tableau commission'!D5="Phase Approfondissement","P2",(IF('Tableau commission'!D5="Phase Socle","P1",(IF('Tableau commission'!D5="Phase consolidation","P3","")))))</f>
        <v/>
      </c>
      <c r="E3" s="68" t="str">
        <f>LEFT('Tableau commission'!G5,1)</f>
        <v/>
      </c>
      <c r="F3" s="69">
        <f>Publipostage!G16</f>
        <v>0</v>
      </c>
      <c r="G3">
        <f>'Tableau commission'!E5</f>
        <v>0</v>
      </c>
      <c r="H3">
        <f>'Tableau commission'!J5</f>
        <v>0</v>
      </c>
      <c r="I3">
        <f>'Tableau commission'!L5</f>
        <v>0</v>
      </c>
      <c r="J3">
        <f>'Tableau commission'!M5</f>
        <v>0</v>
      </c>
      <c r="K3">
        <f>'Tableau commission'!N5</f>
        <v>0</v>
      </c>
      <c r="L3">
        <f>'Tableau commission'!O5</f>
        <v>0</v>
      </c>
      <c r="M3">
        <f>'Tableau commission'!AE5</f>
        <v>0</v>
      </c>
      <c r="N3" s="6"/>
      <c r="O3" s="6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2:34" x14ac:dyDescent="0.25">
      <c r="B4">
        <f>'Tableau commission'!B6</f>
        <v>0</v>
      </c>
      <c r="C4">
        <f>'Tableau commission'!C6</f>
        <v>0</v>
      </c>
      <c r="D4" t="str">
        <f>IF('Tableau commission'!D6="Phase Approfondissement","P2",(IF('Tableau commission'!D6="Phase Socle","P1",(IF('Tableau commission'!D6="Phase consolidation","P3","")))))</f>
        <v/>
      </c>
      <c r="E4" s="68" t="str">
        <f>LEFT('Tableau commission'!G6,1)</f>
        <v/>
      </c>
      <c r="F4" s="69" t="e">
        <f>[1]!GrilleInfo[[#This Row],[Semestre demandé]]</f>
        <v>#REF!</v>
      </c>
      <c r="G4" t="e">
        <f>[1]!GrilleInfo[[#This Row],[DES]]</f>
        <v>#REF!</v>
      </c>
      <c r="H4">
        <f>'Tableau commission'!J6</f>
        <v>0</v>
      </c>
      <c r="I4">
        <f>'Tableau commission'!L6</f>
        <v>0</v>
      </c>
      <c r="J4">
        <f>'Tableau commission'!M6</f>
        <v>0</v>
      </c>
      <c r="K4">
        <f>'Tableau commission'!N6</f>
        <v>0</v>
      </c>
      <c r="L4">
        <f>'Tableau commission'!O6</f>
        <v>0</v>
      </c>
      <c r="M4">
        <f>'Tableau commission'!AE6</f>
        <v>0</v>
      </c>
      <c r="N4" s="65"/>
      <c r="O4" s="65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</row>
    <row r="5" spans="2:34" x14ac:dyDescent="0.25">
      <c r="B5" s="64"/>
      <c r="C5" s="65"/>
      <c r="D5" s="65"/>
      <c r="E5" s="66"/>
      <c r="F5" s="66"/>
      <c r="G5" s="66"/>
      <c r="H5" s="66"/>
      <c r="I5" s="66"/>
      <c r="J5" s="66"/>
      <c r="K5" s="66"/>
      <c r="L5" s="66"/>
      <c r="M5" s="66"/>
      <c r="N5" s="65"/>
      <c r="O5" s="65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</row>
    <row r="6" spans="2:34" x14ac:dyDescent="0.25">
      <c r="B6" s="64"/>
      <c r="C6" s="65"/>
      <c r="D6" s="65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</row>
    <row r="7" spans="2:34" x14ac:dyDescent="0.25">
      <c r="B7" s="67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</row>
  </sheetData>
  <dataValidations count="2">
    <dataValidation type="list" allowBlank="1" showInputMessage="1" showErrorMessage="1" sqref="G3" xr:uid="{F9A18B13-1AA6-4872-9662-8875E13985EE}">
      <formula1>INDIRECT("ListeDES")</formula1>
    </dataValidation>
    <dataValidation type="list" allowBlank="1" showInputMessage="1" showErrorMessage="1" sqref="E4:E7" xr:uid="{93F8BFBE-240B-4B21-816A-B3FFF86721A2}">
      <formula1>INDIRECT("ListePhase")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C71F5E-F888-465A-B2FE-07CDC58FD303}">
          <x14:formula1>
            <xm:f>'C:\Users\p06640\OneDrive - Universite de Lorraine\Documents\[Classeur test interchu.xlsx]Listes'!#REF!</xm:f>
          </x14:formula1>
          <xm:sqref>AH3 P3:Q3 S3 W3:Z3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82E99-BF6C-4CD7-A998-8C8D661DF1D8}">
  <dimension ref="B3:N50"/>
  <sheetViews>
    <sheetView topLeftCell="E28" workbookViewId="0">
      <selection activeCell="N56" sqref="N56"/>
    </sheetView>
  </sheetViews>
  <sheetFormatPr baseColWidth="10" defaultRowHeight="15" x14ac:dyDescent="0.25"/>
  <cols>
    <col min="4" max="4" width="13.7109375" bestFit="1" customWidth="1"/>
    <col min="6" max="6" width="45.42578125" bestFit="1" customWidth="1"/>
    <col min="8" max="8" width="24.7109375" bestFit="1" customWidth="1"/>
    <col min="10" max="10" width="11.5703125" customWidth="1"/>
    <col min="12" max="12" width="14.28515625" bestFit="1" customWidth="1"/>
    <col min="14" max="14" width="103" bestFit="1" customWidth="1"/>
  </cols>
  <sheetData>
    <row r="3" spans="2:14" x14ac:dyDescent="0.25">
      <c r="B3" t="s">
        <v>16</v>
      </c>
      <c r="D3" t="s">
        <v>17</v>
      </c>
      <c r="F3" t="s">
        <v>18</v>
      </c>
      <c r="H3" t="s">
        <v>19</v>
      </c>
      <c r="J3">
        <v>0</v>
      </c>
      <c r="L3" t="s">
        <v>76</v>
      </c>
      <c r="N3" t="s">
        <v>141</v>
      </c>
    </row>
    <row r="4" spans="2:14" x14ac:dyDescent="0.25">
      <c r="B4" t="s">
        <v>20</v>
      </c>
      <c r="D4" t="s">
        <v>21</v>
      </c>
      <c r="F4" t="s">
        <v>22</v>
      </c>
      <c r="H4" t="s">
        <v>23</v>
      </c>
      <c r="J4">
        <v>1</v>
      </c>
      <c r="L4" t="s">
        <v>77</v>
      </c>
      <c r="N4" t="s">
        <v>142</v>
      </c>
    </row>
    <row r="5" spans="2:14" x14ac:dyDescent="0.25">
      <c r="F5" t="s">
        <v>24</v>
      </c>
      <c r="H5" t="s">
        <v>25</v>
      </c>
      <c r="J5">
        <v>2</v>
      </c>
      <c r="L5" t="s">
        <v>94</v>
      </c>
      <c r="N5" t="s">
        <v>143</v>
      </c>
    </row>
    <row r="6" spans="2:14" x14ac:dyDescent="0.25">
      <c r="F6" t="s">
        <v>26</v>
      </c>
      <c r="N6" t="s">
        <v>144</v>
      </c>
    </row>
    <row r="7" spans="2:14" x14ac:dyDescent="0.25">
      <c r="F7" t="s">
        <v>27</v>
      </c>
      <c r="N7" t="s">
        <v>145</v>
      </c>
    </row>
    <row r="8" spans="2:14" x14ac:dyDescent="0.25">
      <c r="F8" t="s">
        <v>28</v>
      </c>
      <c r="N8" t="s">
        <v>146</v>
      </c>
    </row>
    <row r="9" spans="2:14" x14ac:dyDescent="0.25">
      <c r="F9" t="s">
        <v>29</v>
      </c>
      <c r="N9" t="s">
        <v>147</v>
      </c>
    </row>
    <row r="10" spans="2:14" x14ac:dyDescent="0.25">
      <c r="F10" t="s">
        <v>30</v>
      </c>
      <c r="N10" t="s">
        <v>148</v>
      </c>
    </row>
    <row r="11" spans="2:14" x14ac:dyDescent="0.25">
      <c r="F11" t="s">
        <v>31</v>
      </c>
      <c r="N11" t="s">
        <v>149</v>
      </c>
    </row>
    <row r="12" spans="2:14" x14ac:dyDescent="0.25">
      <c r="F12" t="s">
        <v>32</v>
      </c>
      <c r="N12" t="s">
        <v>150</v>
      </c>
    </row>
    <row r="13" spans="2:14" x14ac:dyDescent="0.25">
      <c r="F13" t="s">
        <v>33</v>
      </c>
      <c r="N13" t="s">
        <v>151</v>
      </c>
    </row>
    <row r="14" spans="2:14" x14ac:dyDescent="0.25">
      <c r="F14" t="s">
        <v>34</v>
      </c>
      <c r="N14" t="s">
        <v>152</v>
      </c>
    </row>
    <row r="15" spans="2:14" x14ac:dyDescent="0.25">
      <c r="F15" t="s">
        <v>35</v>
      </c>
      <c r="N15" t="s">
        <v>153</v>
      </c>
    </row>
    <row r="16" spans="2:14" x14ac:dyDescent="0.25">
      <c r="F16" t="s">
        <v>36</v>
      </c>
      <c r="N16" t="s">
        <v>154</v>
      </c>
    </row>
    <row r="17" spans="6:14" x14ac:dyDescent="0.25">
      <c r="F17" t="s">
        <v>37</v>
      </c>
      <c r="N17" t="s">
        <v>155</v>
      </c>
    </row>
    <row r="18" spans="6:14" x14ac:dyDescent="0.25">
      <c r="F18" t="s">
        <v>38</v>
      </c>
      <c r="N18" t="s">
        <v>156</v>
      </c>
    </row>
    <row r="19" spans="6:14" x14ac:dyDescent="0.25">
      <c r="F19" t="s">
        <v>39</v>
      </c>
      <c r="N19" t="s">
        <v>157</v>
      </c>
    </row>
    <row r="20" spans="6:14" x14ac:dyDescent="0.25">
      <c r="F20" t="s">
        <v>40</v>
      </c>
      <c r="N20" t="s">
        <v>158</v>
      </c>
    </row>
    <row r="21" spans="6:14" x14ac:dyDescent="0.25">
      <c r="F21" t="s">
        <v>41</v>
      </c>
      <c r="N21" t="s">
        <v>159</v>
      </c>
    </row>
    <row r="22" spans="6:14" x14ac:dyDescent="0.25">
      <c r="F22" t="s">
        <v>42</v>
      </c>
      <c r="N22" t="s">
        <v>160</v>
      </c>
    </row>
    <row r="23" spans="6:14" x14ac:dyDescent="0.25">
      <c r="F23" t="s">
        <v>43</v>
      </c>
      <c r="N23" t="s">
        <v>161</v>
      </c>
    </row>
    <row r="24" spans="6:14" x14ac:dyDescent="0.25">
      <c r="F24" t="s">
        <v>44</v>
      </c>
      <c r="N24" t="s">
        <v>162</v>
      </c>
    </row>
    <row r="25" spans="6:14" x14ac:dyDescent="0.25">
      <c r="F25" t="s">
        <v>45</v>
      </c>
      <c r="N25" t="s">
        <v>163</v>
      </c>
    </row>
    <row r="26" spans="6:14" x14ac:dyDescent="0.25">
      <c r="F26" t="s">
        <v>46</v>
      </c>
      <c r="N26" t="s">
        <v>164</v>
      </c>
    </row>
    <row r="27" spans="6:14" x14ac:dyDescent="0.25">
      <c r="F27" t="s">
        <v>47</v>
      </c>
      <c r="N27" t="s">
        <v>165</v>
      </c>
    </row>
    <row r="28" spans="6:14" x14ac:dyDescent="0.25">
      <c r="F28" t="s">
        <v>48</v>
      </c>
      <c r="N28" t="s">
        <v>166</v>
      </c>
    </row>
    <row r="29" spans="6:14" x14ac:dyDescent="0.25">
      <c r="F29" t="s">
        <v>49</v>
      </c>
      <c r="N29" t="s">
        <v>167</v>
      </c>
    </row>
    <row r="30" spans="6:14" x14ac:dyDescent="0.25">
      <c r="F30" t="s">
        <v>50</v>
      </c>
      <c r="N30" t="s">
        <v>168</v>
      </c>
    </row>
    <row r="31" spans="6:14" x14ac:dyDescent="0.25">
      <c r="F31" t="s">
        <v>51</v>
      </c>
      <c r="N31" t="s">
        <v>169</v>
      </c>
    </row>
    <row r="32" spans="6:14" x14ac:dyDescent="0.25">
      <c r="F32" t="s">
        <v>52</v>
      </c>
      <c r="N32" t="s">
        <v>170</v>
      </c>
    </row>
    <row r="33" spans="6:14" x14ac:dyDescent="0.25">
      <c r="F33" t="s">
        <v>53</v>
      </c>
      <c r="N33" t="s">
        <v>171</v>
      </c>
    </row>
    <row r="34" spans="6:14" x14ac:dyDescent="0.25">
      <c r="F34" t="s">
        <v>54</v>
      </c>
      <c r="N34" t="s">
        <v>172</v>
      </c>
    </row>
    <row r="35" spans="6:14" x14ac:dyDescent="0.25">
      <c r="F35" t="s">
        <v>55</v>
      </c>
      <c r="N35" t="s">
        <v>173</v>
      </c>
    </row>
    <row r="36" spans="6:14" x14ac:dyDescent="0.25">
      <c r="F36" t="s">
        <v>56</v>
      </c>
      <c r="N36" t="s">
        <v>174</v>
      </c>
    </row>
    <row r="37" spans="6:14" x14ac:dyDescent="0.25">
      <c r="F37" t="s">
        <v>57</v>
      </c>
      <c r="N37" t="s">
        <v>175</v>
      </c>
    </row>
    <row r="38" spans="6:14" x14ac:dyDescent="0.25">
      <c r="F38" t="s">
        <v>58</v>
      </c>
      <c r="N38" t="s">
        <v>176</v>
      </c>
    </row>
    <row r="39" spans="6:14" x14ac:dyDescent="0.25">
      <c r="F39" t="s">
        <v>59</v>
      </c>
      <c r="N39" t="s">
        <v>177</v>
      </c>
    </row>
    <row r="40" spans="6:14" x14ac:dyDescent="0.25">
      <c r="F40" t="s">
        <v>60</v>
      </c>
      <c r="N40" t="s">
        <v>178</v>
      </c>
    </row>
    <row r="41" spans="6:14" x14ac:dyDescent="0.25">
      <c r="F41" t="s">
        <v>61</v>
      </c>
      <c r="N41" t="s">
        <v>179</v>
      </c>
    </row>
    <row r="42" spans="6:14" x14ac:dyDescent="0.25">
      <c r="F42" t="s">
        <v>62</v>
      </c>
      <c r="N42" t="s">
        <v>180</v>
      </c>
    </row>
    <row r="43" spans="6:14" x14ac:dyDescent="0.25">
      <c r="F43" t="s">
        <v>63</v>
      </c>
      <c r="N43" t="s">
        <v>181</v>
      </c>
    </row>
    <row r="44" spans="6:14" x14ac:dyDescent="0.25">
      <c r="F44" t="s">
        <v>64</v>
      </c>
      <c r="N44" t="s">
        <v>182</v>
      </c>
    </row>
    <row r="45" spans="6:14" x14ac:dyDescent="0.25">
      <c r="F45" t="s">
        <v>65</v>
      </c>
      <c r="N45" t="s">
        <v>183</v>
      </c>
    </row>
    <row r="46" spans="6:14" x14ac:dyDescent="0.25">
      <c r="F46" t="s">
        <v>66</v>
      </c>
      <c r="N46" t="s">
        <v>184</v>
      </c>
    </row>
    <row r="47" spans="6:14" x14ac:dyDescent="0.25">
      <c r="F47" t="s">
        <v>67</v>
      </c>
      <c r="N47" t="s">
        <v>185</v>
      </c>
    </row>
    <row r="48" spans="6:14" x14ac:dyDescent="0.25">
      <c r="N48" t="s">
        <v>186</v>
      </c>
    </row>
    <row r="49" spans="14:14" x14ac:dyDescent="0.25">
      <c r="N49" t="s">
        <v>187</v>
      </c>
    </row>
    <row r="50" spans="14:14" x14ac:dyDescent="0.25">
      <c r="N50" t="s">
        <v>188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94235D336CDF4B985B74E545A63427" ma:contentTypeVersion="9" ma:contentTypeDescription="Crée un document." ma:contentTypeScope="" ma:versionID="56e0f5549d40b4868ab650dc90f64b26">
  <xsd:schema xmlns:xsd="http://www.w3.org/2001/XMLSchema" xmlns:xs="http://www.w3.org/2001/XMLSchema" xmlns:p="http://schemas.microsoft.com/office/2006/metadata/properties" xmlns:ns3="f18d5339-74e1-41f7-b42f-81fb098560e4" targetNamespace="http://schemas.microsoft.com/office/2006/metadata/properties" ma:root="true" ma:fieldsID="86b7acc6d71b01ea22fde208b9b40ff8" ns3:_="">
    <xsd:import namespace="f18d5339-74e1-41f7-b42f-81fb098560e4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d5339-74e1-41f7-b42f-81fb098560e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18d5339-74e1-41f7-b42f-81fb098560e4" xsi:nil="true"/>
  </documentManagement>
</p:properties>
</file>

<file path=customXml/itemProps1.xml><?xml version="1.0" encoding="utf-8"?>
<ds:datastoreItem xmlns:ds="http://schemas.openxmlformats.org/officeDocument/2006/customXml" ds:itemID="{5315BFDA-385C-484F-8681-806F244923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8d5339-74e1-41f7-b42f-81fb098560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18434C-C62B-4231-9829-5F25AE69B8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EE281-2DEB-40D4-B8CD-537D3FC4F4C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f18d5339-74e1-41f7-b42f-81fb098560e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Tableau commission</vt:lpstr>
      <vt:lpstr>Nb Points</vt:lpstr>
      <vt:lpstr>PV</vt:lpstr>
      <vt:lpstr>Publipostage</vt:lpstr>
      <vt:lpstr>Listes</vt:lpstr>
      <vt:lpstr>ListeNombres</vt:lpstr>
    </vt:vector>
  </TitlesOfParts>
  <Company>Université de Lorraine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Estelle Heidinger</dc:creator>
  <cp:lastModifiedBy>Estelle Heidinger</cp:lastModifiedBy>
  <cp:lastPrinted>2025-08-20T09:43:24Z</cp:lastPrinted>
  <dcterms:created xsi:type="dcterms:W3CDTF">2025-08-19T12:05:01Z</dcterms:created>
  <dcterms:modified xsi:type="dcterms:W3CDTF">2025-09-08T13:26:14Z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0x0101000294235D336CDF4B985B74E545A63427</vt:lpwstr>
  </property>
</Properties>
</file>